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5685" windowHeight="4605" activeTab="4"/>
  </bookViews>
  <sheets>
    <sheet name="HowTo" sheetId="1" r:id="rId1"/>
    <sheet name="Setup" sheetId="2" r:id="rId2"/>
    <sheet name="Data" sheetId="3" r:id="rId3"/>
    <sheet name="Chart" sheetId="4" r:id="rId4"/>
    <sheet name="Results" sheetId="5" r:id="rId5"/>
    <sheet name="Working" sheetId="6" state="hidden" r:id="rId6"/>
  </sheets>
  <definedNames>
    <definedName name="Base">'Data'!$D$8</definedName>
    <definedName name="Base_Axis">'Working'!$A$28</definedName>
    <definedName name="c_metres">'Working'!$B$10</definedName>
    <definedName name="c_Title">'Working'!$B$8</definedName>
    <definedName name="c_Trust">'Setup'!$C$7</definedName>
    <definedName name="c_Ward">'Setup'!$C$8</definedName>
    <definedName name="Chart_Paxis">OFFSET('Working'!$B$21,0,0,1,v_ChartItems)</definedName>
    <definedName name="Chart_Pdata">OFFSET('Working'!$B$22,0,0,1,v_ChartItems)</definedName>
    <definedName name="h_ChartOffset">'Working'!$B$16</definedName>
    <definedName name="List_Categories">'Working'!$A$28:$A$35</definedName>
    <definedName name="List_ChartItems">'Working'!$B$64:$B$68</definedName>
    <definedName name="List_ChartMenu">'Working'!$A$64:$A$68</definedName>
    <definedName name="List_ChartOffset">'Working'!$C$64:$C$68</definedName>
    <definedName name="List_Commentary">'Working'!$A$95:$A$99</definedName>
    <definedName name="List_HOffset">'Working'!$D$64:$D$68</definedName>
    <definedName name="List_Interrupts">'Working'!$A$54:$A$61</definedName>
    <definedName name="List_Rows">'Working'!$B$28:$B$35</definedName>
    <definedName name="List_Start">'Working'!$C$28:$C$35</definedName>
    <definedName name="List_Tasks">'Working'!$A$38:$A$51</definedName>
    <definedName name="Nr_Hours">'Setup'!$C$10</definedName>
    <definedName name="_xlnm.Print_Area" localSheetId="4">'Results'!$A$6:$J$62</definedName>
    <definedName name="_xlnm.Print_Titles" localSheetId="4">'Results'!$1:$3</definedName>
    <definedName name="Start_hour">'Working'!$B$9</definedName>
    <definedName name="Start_time">'Setup'!$C$11</definedName>
    <definedName name="Survey_date">'Setup'!$C$9</definedName>
    <definedName name="Table_Chartdata">'Working'!$B$73:$F$92</definedName>
    <definedName name="v_ChartItems">'Working'!$B$14</definedName>
    <definedName name="v_ChartOffset">'Working'!$B$15</definedName>
    <definedName name="X_Chart">'Working'!$B$13</definedName>
  </definedNames>
  <calcPr fullCalcOnLoad="1"/>
</workbook>
</file>

<file path=xl/sharedStrings.xml><?xml version="1.0" encoding="utf-8"?>
<sst xmlns="http://schemas.openxmlformats.org/spreadsheetml/2006/main" count="308" uniqueCount="197">
  <si>
    <t>Sheet</t>
  </si>
  <si>
    <t>Description</t>
  </si>
  <si>
    <t>Organisation</t>
  </si>
  <si>
    <t>Patient chart title</t>
  </si>
  <si>
    <t>Navigation bar:</t>
  </si>
  <si>
    <t>Patient data input</t>
  </si>
  <si>
    <t>General description</t>
  </si>
  <si>
    <t>Commentary</t>
  </si>
  <si>
    <t>Overall title</t>
  </si>
  <si>
    <t>How To Guide</t>
  </si>
  <si>
    <t>version 1</t>
  </si>
  <si>
    <t>Ward</t>
  </si>
  <si>
    <t>Setup</t>
  </si>
  <si>
    <t>Data Entry</t>
  </si>
  <si>
    <t>Charts</t>
  </si>
  <si>
    <t>Results</t>
  </si>
  <si>
    <r>
      <t xml:space="preserve">Input your data here. Enter data into the yellow shaded cells only.  </t>
    </r>
    <r>
      <rPr>
        <b/>
        <sz val="11"/>
        <rFont val="Arial"/>
        <family val="2"/>
      </rPr>
      <t>TIP:</t>
    </r>
    <r>
      <rPr>
        <sz val="11"/>
        <rFont val="Arial"/>
        <family val="0"/>
      </rPr>
      <t xml:space="preserve"> If you are importing data from another Excel file, use Paste Special Values rather than Paste as this will retain the formatting.</t>
    </r>
  </si>
  <si>
    <t>Number</t>
  </si>
  <si>
    <t>%</t>
  </si>
  <si>
    <t>Survey date</t>
  </si>
  <si>
    <t>Total</t>
  </si>
  <si>
    <t>Code &amp; Reason</t>
  </si>
  <si>
    <t>Motion</t>
  </si>
  <si>
    <t>A</t>
  </si>
  <si>
    <t>Walking</t>
  </si>
  <si>
    <t>B</t>
  </si>
  <si>
    <t>Looking</t>
  </si>
  <si>
    <t xml:space="preserve">C </t>
  </si>
  <si>
    <t>Collecting</t>
  </si>
  <si>
    <t>D</t>
  </si>
  <si>
    <t>Returning</t>
  </si>
  <si>
    <t>E</t>
  </si>
  <si>
    <t>Other</t>
  </si>
  <si>
    <t>Computer</t>
  </si>
  <si>
    <t>C</t>
  </si>
  <si>
    <t>Handovers</t>
  </si>
  <si>
    <t>On ward AFP</t>
  </si>
  <si>
    <t>On ward ATB</t>
  </si>
  <si>
    <t>Medicines Management</t>
  </si>
  <si>
    <t>Medicines admin</t>
  </si>
  <si>
    <t>Medicines stocking</t>
  </si>
  <si>
    <t>Discussion</t>
  </si>
  <si>
    <t>Own prompt</t>
  </si>
  <si>
    <t>Ext prompt</t>
  </si>
  <si>
    <t>Phone own prompt</t>
  </si>
  <si>
    <t>Phone ext prompt</t>
  </si>
  <si>
    <t>Changing gloves &amp; apron</t>
  </si>
  <si>
    <t>Hand washing</t>
  </si>
  <si>
    <t>Applying gel</t>
  </si>
  <si>
    <t>Admissions</t>
  </si>
  <si>
    <t>Discharge</t>
  </si>
  <si>
    <t>Assessments</t>
  </si>
  <si>
    <t>F</t>
  </si>
  <si>
    <t>Leadership duties</t>
  </si>
  <si>
    <t>Break</t>
  </si>
  <si>
    <t xml:space="preserve">Ward Round </t>
  </si>
  <si>
    <t xml:space="preserve">Medicine Round </t>
  </si>
  <si>
    <t>Toileting</t>
  </si>
  <si>
    <t xml:space="preserve">Meal Round </t>
  </si>
  <si>
    <t xml:space="preserve">Nutritional Management </t>
  </si>
  <si>
    <t>Mobilising</t>
  </si>
  <si>
    <t>G</t>
  </si>
  <si>
    <t>H</t>
  </si>
  <si>
    <t>I</t>
  </si>
  <si>
    <t>Nursing Procedure</t>
  </si>
  <si>
    <t>J</t>
  </si>
  <si>
    <t>Hygiene</t>
  </si>
  <si>
    <t>K</t>
  </si>
  <si>
    <t>Bed Making</t>
  </si>
  <si>
    <t>L</t>
  </si>
  <si>
    <t>M</t>
  </si>
  <si>
    <t>Patient Communication</t>
  </si>
  <si>
    <t>N</t>
  </si>
  <si>
    <t>Relative liaison</t>
  </si>
  <si>
    <t>Patient Hygiene</t>
  </si>
  <si>
    <t>Nursing Procedures</t>
  </si>
  <si>
    <t>Medicine Round</t>
  </si>
  <si>
    <t>Meal Round</t>
  </si>
  <si>
    <t>Relative Liaison</t>
  </si>
  <si>
    <t>Interruption Counter</t>
  </si>
  <si>
    <t>Interrupted by someone else</t>
  </si>
  <si>
    <t>Patient Status</t>
  </si>
  <si>
    <t>Advice</t>
  </si>
  <si>
    <t>Location of Equipment</t>
  </si>
  <si>
    <t>Location of Information</t>
  </si>
  <si>
    <t>Relatives</t>
  </si>
  <si>
    <t>General Staff Query</t>
  </si>
  <si>
    <t xml:space="preserve">Patient </t>
  </si>
  <si>
    <t>Observation period</t>
  </si>
  <si>
    <t>Setup your analysis</t>
  </si>
  <si>
    <t>Start time</t>
  </si>
  <si>
    <t>Category</t>
  </si>
  <si>
    <t>Start hour</t>
  </si>
  <si>
    <t>Check totals</t>
  </si>
  <si>
    <t>Admin 
(non medicine, non flow)</t>
  </si>
  <si>
    <t>Direct Care 
(At patient bed or nr patient)</t>
  </si>
  <si>
    <t>Status</t>
  </si>
  <si>
    <t>Intended Task Tally</t>
  </si>
  <si>
    <t>Interrupted someone else</t>
  </si>
  <si>
    <t>Code &amp; Task</t>
  </si>
  <si>
    <t>Interruption type</t>
  </si>
  <si>
    <t>Total time</t>
  </si>
  <si>
    <t>% time</t>
  </si>
  <si>
    <t># items</t>
  </si>
  <si>
    <t>Start position</t>
  </si>
  <si>
    <t>Direct care time</t>
  </si>
  <si>
    <t>Direct Care</t>
  </si>
  <si>
    <t>Administration</t>
  </si>
  <si>
    <t>Task</t>
  </si>
  <si>
    <t>Distance travelled</t>
  </si>
  <si>
    <t>Metres travelled</t>
  </si>
  <si>
    <t>hours</t>
  </si>
  <si>
    <t>Metres in a mile</t>
  </si>
  <si>
    <t>Tasks</t>
  </si>
  <si>
    <t>Interrupts</t>
  </si>
  <si>
    <t>Chart menu</t>
  </si>
  <si>
    <t>% time spent by category</t>
  </si>
  <si>
    <t>% time by intended task</t>
  </si>
  <si>
    <t>% all interruptions by type</t>
  </si>
  <si>
    <t>% interrupted someone else by type</t>
  </si>
  <si>
    <t>% interrupted by someone else by type</t>
  </si>
  <si>
    <t>Chart variables</t>
  </si>
  <si>
    <t>Chart selected nr</t>
  </si>
  <si>
    <t>Chart selected</t>
  </si>
  <si>
    <t>Data labels</t>
  </si>
  <si>
    <t>Data values</t>
  </si>
  <si>
    <t># values</t>
  </si>
  <si>
    <t>Offset</t>
  </si>
  <si>
    <t>Chart Axis offset</t>
  </si>
  <si>
    <t>All Interruptions</t>
  </si>
  <si>
    <t>Type of interruption</t>
  </si>
  <si>
    <t>Table 1: Overall Summary</t>
  </si>
  <si>
    <t>Table 2: Actual time spent</t>
  </si>
  <si>
    <t>Table 3: Intended Tasks</t>
  </si>
  <si>
    <t>Table 4: Interruptions</t>
  </si>
  <si>
    <t>% Direct care time</t>
  </si>
  <si>
    <t>All interruptions</t>
  </si>
  <si>
    <t>Interruption rate (interruptions per hour)</t>
  </si>
  <si>
    <t>Direct care minutes</t>
  </si>
  <si>
    <t>Total available minutes</t>
  </si>
  <si>
    <t xml:space="preserve">Select chart to display: </t>
  </si>
  <si>
    <t>Data table</t>
  </si>
  <si>
    <t>Int all</t>
  </si>
  <si>
    <t>Int so</t>
  </si>
  <si>
    <t>Int by so</t>
  </si>
  <si>
    <t>Chart Commentary</t>
  </si>
  <si>
    <t>The chart displays the percentage of time allocated to each intended task during the Activity Follow exercise.  You can use this information to help in work planning.</t>
  </si>
  <si>
    <t>The chart displays the percentage of time spent in each category of activity during the Activity Follow exercise.  Use the results to see where you need to focus on to further improve the time spent on direct patient care.</t>
  </si>
  <si>
    <t>The chart displays the percentage by type of interruption during the Activity Follow exercise.  This is for all interruptions whether initiated by the staff member followed or not.  Look at the largest categories and think about how these could be reduced in future.</t>
  </si>
  <si>
    <t>The chart displays the percentage by type of interruption during the Activity Follow exercise.  This is for interruptions when the staff member followed was interrupted by someone else.  Look at the largest categories and think about how these could be reduced in future.</t>
  </si>
  <si>
    <t>The chart displays the percentage by type of interruption during the Activity Follow exercise.  This is for interruptions initiated by the staff member followed.  Look at the largest categories and think about how these could be reduced in future.</t>
  </si>
  <si>
    <t>% by someone else</t>
  </si>
  <si>
    <t>Distance travelled per hour (metres)</t>
  </si>
  <si>
    <t>Distance travelled per hour (miles)</t>
  </si>
  <si>
    <t>Enter details of the Activity Follow exercise</t>
  </si>
  <si>
    <t xml:space="preserve">A Bar Chart showing your results.  Select the chart you want from the drop down list.  The chart is created automatically. </t>
  </si>
  <si>
    <t>A table showing the results of the Activity Follow exercise.</t>
  </si>
  <si>
    <t>Productive Mental Health Ward Activity Follow Analysis</t>
  </si>
  <si>
    <t>Care planning AFP</t>
  </si>
  <si>
    <t>General Admin</t>
  </si>
  <si>
    <t>Ward Round AFP</t>
  </si>
  <si>
    <t>Staff Hygiene</t>
  </si>
  <si>
    <t>O</t>
  </si>
  <si>
    <t>P</t>
  </si>
  <si>
    <t>Q</t>
  </si>
  <si>
    <t>R</t>
  </si>
  <si>
    <t>U</t>
  </si>
  <si>
    <t>Constant obs</t>
  </si>
  <si>
    <t>Intermitted Obs</t>
  </si>
  <si>
    <t>Patient check in</t>
  </si>
  <si>
    <t>Psychological support</t>
  </si>
  <si>
    <t>Diversional therapy</t>
  </si>
  <si>
    <t>Ward Round WTP</t>
  </si>
  <si>
    <t>Physical Observations</t>
  </si>
  <si>
    <t>Care planning WTP</t>
  </si>
  <si>
    <t>Emergency Activity</t>
  </si>
  <si>
    <t>X_Chart</t>
  </si>
  <si>
    <t>Start_hour</t>
  </si>
  <si>
    <t>c_metres</t>
  </si>
  <si>
    <t>v_ChartItems</t>
  </si>
  <si>
    <t>v_ChartOffset</t>
  </si>
  <si>
    <t xml:space="preserve"> Physical Observations</t>
  </si>
  <si>
    <t>Risk Observations</t>
  </si>
  <si>
    <t>h_ChartOffset</t>
  </si>
  <si>
    <t>H Offset</t>
  </si>
  <si>
    <t>Nr Words</t>
  </si>
  <si>
    <t>1st word</t>
  </si>
  <si>
    <t>2nd word</t>
  </si>
  <si>
    <t>Obs</t>
  </si>
  <si>
    <t>Procs</t>
  </si>
  <si>
    <t>Comm</t>
  </si>
  <si>
    <t>overs</t>
  </si>
  <si>
    <t>Hand-</t>
  </si>
  <si>
    <t>Pat</t>
  </si>
  <si>
    <t>Meds</t>
  </si>
  <si>
    <t>Adm</t>
  </si>
  <si>
    <t>Disch</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</si>
</sst>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yy;@"/>
    <numFmt numFmtId="166" formatCode="&quot;Yes&quot;;&quot;Yes&quot;;&quot;No&quot;"/>
    <numFmt numFmtId="167" formatCode="&quot;True&quot;;&quot;True&quot;;&quot;False&quot;"/>
    <numFmt numFmtId="168" formatCode="&quot;On&quot;;&quot;On&quot;;&quot;Off&quot;"/>
    <numFmt numFmtId="169" formatCode="0.0%"/>
    <numFmt numFmtId="170" formatCode="0.0000000"/>
    <numFmt numFmtId="171" formatCode="0.000000"/>
    <numFmt numFmtId="172" formatCode="0.00000"/>
    <numFmt numFmtId="173" formatCode="0.0000"/>
    <numFmt numFmtId="174" formatCode="0.000"/>
    <numFmt numFmtId="175" formatCode="0.0"/>
    <numFmt numFmtId="176" formatCode="0.0;;\-"/>
    <numFmt numFmtId="177" formatCode="0.00_ "/>
    <numFmt numFmtId="178" formatCode="0_#"/>
    <numFmt numFmtId="179" formatCode="_-* #,##0.0_-;\-* #,##0.0_-;_-* &quot;-&quot;??_-;_-@_-"/>
    <numFmt numFmtId="180" formatCode="_-* #,##0_-;\-* #,##0_-;_-* &quot;-&quot;??_-;_-@_-"/>
    <numFmt numFmtId="181" formatCode="0;\-0;\-"/>
    <numFmt numFmtId="182" formatCode="0;\-0;&quot;unk&quot;"/>
    <numFmt numFmtId="183" formatCode="0;\-0;&quot;other&quot;"/>
    <numFmt numFmtId="184" formatCode="dddd"/>
    <numFmt numFmtId="185" formatCode="yyyy"/>
    <numFmt numFmtId="186" formatCode="\+#,##0;[Red]\-#,##0"/>
    <numFmt numFmtId="187" formatCode="dd\ mmm\ yy"/>
    <numFmt numFmtId="188" formatCode="dd\ mmm\ yyyy"/>
    <numFmt numFmtId="189" formatCode="0.00;\(0.00\)"/>
    <numFmt numFmtId="190" formatCode="0.0;\(0.0\)"/>
    <numFmt numFmtId="191" formatCode="0;\(0\)"/>
    <numFmt numFmtId="192" formatCode="#,##0_ ;[Red]\-#,##0\ "/>
    <numFmt numFmtId="193" formatCode="0.00_ ;[Red]\-0.00\ "/>
    <numFmt numFmtId="194" formatCode="#,##0.00_ ;[Red]\-#,##0.00\ "/>
    <numFmt numFmtId="195" formatCode="#,##0.0_ ;[Red]\-#,##0.0\ "/>
    <numFmt numFmtId="196" formatCode="#,##0.000_ ;[Red]\-#,##0.000\ "/>
    <numFmt numFmtId="197" formatCode="d\-mmm\-yy"/>
    <numFmt numFmtId="198" formatCode="0.0_ ;[Red]\-0.0\ "/>
    <numFmt numFmtId="199" formatCode="0_ ;[Red]\-0\ "/>
    <numFmt numFmtId="200" formatCode="#,##0.0000_ ;[Red]\-#,##0.0000\ "/>
    <numFmt numFmtId="201" formatCode="#,##0.00000_ ;[Red]\-#,##0.00000\ "/>
    <numFmt numFmtId="202" formatCode="#,##0.000000_ ;[Red]\-#,##0.000000\ "/>
    <numFmt numFmtId="203" formatCode="d\ mmm\ yy"/>
    <numFmt numFmtId="204" formatCode="d\ mmm\ yyyy"/>
    <numFmt numFmtId="205" formatCode="ddd\ dd/mm/yy"/>
    <numFmt numFmtId="206" formatCode="h:mm"/>
    <numFmt numFmtId="207" formatCode="[$-F400]h:mm:ss\ AM/PM"/>
    <numFmt numFmtId="208" formatCode="[h]:mm"/>
    <numFmt numFmtId="209" formatCode="[hh]:mm"/>
    <numFmt numFmtId="210" formatCode="hh;mm"/>
    <numFmt numFmtId="211" formatCode="0.00000000"/>
    <numFmt numFmtId="212" formatCode="[$€-2]\ #,##0.00_);[Red]\([$€-2]\ #,##0.00\)"/>
    <numFmt numFmtId="213" formatCode="dd/mm/yy;@"/>
    <numFmt numFmtId="214" formatCode="mmmm\ yyyy"/>
    <numFmt numFmtId="215" formatCode="mmm\ yyyy"/>
    <numFmt numFmtId="216" formatCode="[$-F400]h:mm\ AM/PM"/>
    <numFmt numFmtId="217" formatCode="_-* #,##0;\-* #,##0_-;_-* &quot;-&quot;??_-;_-@_-"/>
  </numFmts>
  <fonts count="36">
    <font>
      <sz val="10"/>
      <name val="Arial"/>
      <family val="0"/>
    </font>
    <font>
      <sz val="8"/>
      <name val="Arial"/>
      <family val="0"/>
    </font>
    <font>
      <sz val="10"/>
      <name val="Arial Narrow"/>
      <family val="2"/>
    </font>
    <font>
      <sz val="11"/>
      <name val="Arial"/>
      <family val="2"/>
    </font>
    <font>
      <sz val="10"/>
      <color indexed="18"/>
      <name val="Arial"/>
      <family val="2"/>
    </font>
    <font>
      <u val="single"/>
      <sz val="10"/>
      <color indexed="36"/>
      <name val="Arial"/>
      <family val="0"/>
    </font>
    <font>
      <i/>
      <sz val="10"/>
      <color indexed="18"/>
      <name val="Arial"/>
      <family val="2"/>
    </font>
    <font>
      <u val="single"/>
      <sz val="10"/>
      <color indexed="12"/>
      <name val="Arial"/>
      <family val="0"/>
    </font>
    <font>
      <sz val="11"/>
      <color indexed="8"/>
      <name val="Times New Roman"/>
      <family val="1"/>
    </font>
    <font>
      <b/>
      <sz val="11"/>
      <color indexed="16"/>
      <name val="Times New Roman"/>
      <family val="1"/>
    </font>
    <font>
      <b/>
      <sz val="16"/>
      <color indexed="9"/>
      <name val="Arial"/>
      <family val="0"/>
    </font>
    <font>
      <sz val="12"/>
      <name val="Arial"/>
      <family val="0"/>
    </font>
    <font>
      <sz val="16"/>
      <name val="Arial"/>
      <family val="0"/>
    </font>
    <font>
      <b/>
      <sz val="12"/>
      <color indexed="17"/>
      <name val="Arial"/>
      <family val="2"/>
    </font>
    <font>
      <b/>
      <sz val="12"/>
      <name val="Arial"/>
      <family val="2"/>
    </font>
    <font>
      <b/>
      <sz val="8.25"/>
      <name val="Arial"/>
      <family val="2"/>
    </font>
    <font>
      <sz val="8"/>
      <name val="Tahoma"/>
      <family val="2"/>
    </font>
    <font>
      <b/>
      <sz val="10"/>
      <name val="Arial"/>
      <family val="2"/>
    </font>
    <font>
      <b/>
      <sz val="12"/>
      <color indexed="16"/>
      <name val="Arial"/>
      <family val="2"/>
    </font>
    <font>
      <sz val="11.5"/>
      <name val="Arial"/>
      <family val="0"/>
    </font>
    <font>
      <sz val="10.75"/>
      <name val="Arial"/>
      <family val="0"/>
    </font>
    <font>
      <sz val="11"/>
      <color indexed="18"/>
      <name val="Arial"/>
      <family val="2"/>
    </font>
    <font>
      <b/>
      <sz val="10"/>
      <color indexed="18"/>
      <name val="Arial"/>
      <family val="2"/>
    </font>
    <font>
      <b/>
      <sz val="12"/>
      <color indexed="18"/>
      <name val="Arial"/>
      <family val="2"/>
    </font>
    <font>
      <b/>
      <sz val="10"/>
      <color indexed="9"/>
      <name val="Arial"/>
      <family val="2"/>
    </font>
    <font>
      <sz val="10"/>
      <color indexed="9"/>
      <name val="Arial"/>
      <family val="2"/>
    </font>
    <font>
      <b/>
      <sz val="11"/>
      <name val="Arial"/>
      <family val="2"/>
    </font>
    <font>
      <b/>
      <sz val="11"/>
      <color indexed="18"/>
      <name val="Arial"/>
      <family val="2"/>
    </font>
    <font>
      <b/>
      <sz val="10"/>
      <color indexed="10"/>
      <name val="Arial"/>
      <family val="2"/>
    </font>
    <font>
      <b/>
      <sz val="10"/>
      <color indexed="10"/>
      <name val="Arial Narrow"/>
      <family val="2"/>
    </font>
    <font>
      <sz val="8.25"/>
      <name val="Arial"/>
      <family val="2"/>
    </font>
    <font>
      <b/>
      <i/>
      <sz val="10"/>
      <color indexed="18"/>
      <name val="Arial"/>
      <family val="2"/>
    </font>
    <font>
      <sz val="10"/>
      <color indexed="9"/>
      <name val="Arial Narrow"/>
      <family val="2"/>
    </font>
    <font>
      <b/>
      <sz val="14"/>
      <name val="Arial"/>
      <family val="2"/>
    </font>
    <font>
      <i/>
      <sz val="10"/>
      <name val="Arial"/>
      <family val="2"/>
    </font>
    <font>
      <sz val="7"/>
      <name val="Arial"/>
      <family val="2"/>
    </font>
  </fonts>
  <fills count="11">
    <fill>
      <patternFill/>
    </fill>
    <fill>
      <patternFill patternType="gray125"/>
    </fill>
    <fill>
      <patternFill patternType="solid">
        <fgColor indexed="9"/>
        <bgColor indexed="64"/>
      </patternFill>
    </fill>
    <fill>
      <patternFill patternType="solid">
        <fgColor indexed="62"/>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21"/>
        <bgColor indexed="64"/>
      </patternFill>
    </fill>
    <fill>
      <patternFill patternType="solid">
        <fgColor indexed="43"/>
        <bgColor indexed="64"/>
      </patternFill>
    </fill>
    <fill>
      <patternFill patternType="solid">
        <fgColor indexed="58"/>
        <bgColor indexed="64"/>
      </patternFill>
    </fill>
    <fill>
      <patternFill patternType="solid">
        <fgColor indexed="51"/>
        <bgColor indexed="64"/>
      </patternFill>
    </fill>
  </fills>
  <borders count="84">
    <border>
      <left/>
      <right/>
      <top/>
      <bottom/>
      <diagonal/>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color indexed="9"/>
      </left>
      <right style="thin"/>
      <top style="thin"/>
      <bottom style="thin"/>
    </border>
    <border>
      <left style="thin"/>
      <right style="thin">
        <color indexed="9"/>
      </right>
      <top style="thin"/>
      <bottom style="thin"/>
    </border>
    <border>
      <left style="thin">
        <color indexed="9"/>
      </left>
      <right style="thin">
        <color indexed="9"/>
      </right>
      <top style="thin"/>
      <bottom style="thin"/>
    </border>
    <border>
      <left>
        <color indexed="63"/>
      </left>
      <right style="thin">
        <color indexed="9"/>
      </right>
      <top style="thin">
        <color indexed="9"/>
      </top>
      <bottom style="thin"/>
    </border>
    <border>
      <left style="thin"/>
      <right style="thin"/>
      <top style="thin"/>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style="medium"/>
    </border>
    <border>
      <left style="hair"/>
      <right style="hair"/>
      <top style="hair"/>
      <bottom style="medium"/>
    </border>
    <border>
      <left style="hair"/>
      <right>
        <color indexed="63"/>
      </right>
      <top style="hair"/>
      <bottom style="medium"/>
    </border>
    <border>
      <left>
        <color indexed="63"/>
      </left>
      <right style="hair"/>
      <top style="medium"/>
      <bottom style="thin"/>
    </border>
    <border>
      <left style="hair"/>
      <right style="hair"/>
      <top style="medium"/>
      <bottom style="thin"/>
    </border>
    <border>
      <left style="hair"/>
      <right>
        <color indexed="63"/>
      </right>
      <top style="medium"/>
      <bottom style="thin"/>
    </border>
    <border>
      <left style="thin"/>
      <right style="hair"/>
      <top style="medium"/>
      <bottom style="thin"/>
    </border>
    <border>
      <left style="hair"/>
      <right style="thin"/>
      <top style="medium"/>
      <bottom style="thin"/>
    </border>
    <border>
      <left>
        <color indexed="63"/>
      </left>
      <right style="hair"/>
      <top style="thin"/>
      <bottom style="thin"/>
    </border>
    <border>
      <left style="hair"/>
      <right style="hair"/>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thin"/>
      <top style="thin"/>
      <bottom>
        <color indexed="63"/>
      </bottom>
    </border>
    <border>
      <left style="thin"/>
      <right style="hair"/>
      <top style="thin"/>
      <bottom style="medium"/>
    </border>
    <border>
      <left style="hair"/>
      <right style="hair"/>
      <top style="thin"/>
      <bottom style="medium"/>
    </border>
    <border>
      <left style="hair"/>
      <right>
        <color indexed="63"/>
      </right>
      <top style="thin"/>
      <bottom style="medium"/>
    </border>
    <border>
      <left style="hair"/>
      <right style="thin"/>
      <top style="thin"/>
      <bottom style="medium"/>
    </border>
    <border>
      <left style="hair"/>
      <right style="thin"/>
      <top style="medium"/>
      <bottom style="hair"/>
    </border>
    <border>
      <left>
        <color indexed="63"/>
      </left>
      <right style="hair"/>
      <top style="medium"/>
      <bottom style="hair"/>
    </border>
    <border>
      <left style="hair"/>
      <right style="thin"/>
      <top style="hair"/>
      <bottom style="hair"/>
    </border>
    <border>
      <left>
        <color indexed="63"/>
      </left>
      <right style="hair"/>
      <top style="hair"/>
      <bottom style="hair"/>
    </border>
    <border>
      <left>
        <color indexed="63"/>
      </left>
      <right style="hair"/>
      <top style="hair"/>
      <bottom style="thin"/>
    </border>
    <border>
      <left style="hair"/>
      <right style="thin"/>
      <top style="thin"/>
      <bottom style="hair"/>
    </border>
    <border>
      <left>
        <color indexed="63"/>
      </left>
      <right style="hair"/>
      <top style="thin"/>
      <bottom style="hair"/>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color indexed="9"/>
      </botto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40" fontId="8" fillId="2" borderId="0">
      <alignment horizontal="right"/>
      <protection/>
    </xf>
    <xf numFmtId="0" fontId="9" fillId="2" borderId="1">
      <alignment/>
      <protection/>
    </xf>
    <xf numFmtId="9" fontId="0" fillId="0" borderId="0" applyFont="0" applyFill="0" applyBorder="0" applyAlignment="0" applyProtection="0"/>
  </cellStyleXfs>
  <cellXfs count="183">
    <xf numFmtId="0" fontId="0" fillId="0" borderId="0" xfId="0" applyAlignment="1">
      <alignment/>
    </xf>
    <xf numFmtId="0" fontId="0" fillId="0" borderId="0" xfId="0" applyAlignment="1" quotePrefix="1">
      <alignment horizontal="left"/>
    </xf>
    <xf numFmtId="0" fontId="0" fillId="0" borderId="2" xfId="0" applyBorder="1" applyAlignment="1">
      <alignment/>
    </xf>
    <xf numFmtId="0" fontId="11" fillId="3" borderId="0" xfId="0" applyFont="1" applyFill="1" applyAlignment="1">
      <alignment/>
    </xf>
    <xf numFmtId="0" fontId="12" fillId="4" borderId="0" xfId="0" applyFont="1" applyFill="1" applyAlignment="1" quotePrefix="1">
      <alignment horizontal="left"/>
    </xf>
    <xf numFmtId="0" fontId="12" fillId="4" borderId="0" xfId="0" applyFont="1" applyFill="1" applyAlignment="1">
      <alignment/>
    </xf>
    <xf numFmtId="0" fontId="0" fillId="4" borderId="0" xfId="0" applyFont="1" applyFill="1" applyAlignment="1">
      <alignment/>
    </xf>
    <xf numFmtId="0" fontId="13" fillId="0" borderId="0" xfId="0" applyFont="1" applyAlignment="1" quotePrefix="1">
      <alignment horizontal="left"/>
    </xf>
    <xf numFmtId="0" fontId="11" fillId="0" borderId="0" xfId="0" applyFont="1" applyAlignment="1">
      <alignment/>
    </xf>
    <xf numFmtId="0" fontId="14" fillId="5" borderId="0" xfId="0" applyFont="1" applyFill="1" applyAlignment="1">
      <alignment/>
    </xf>
    <xf numFmtId="0" fontId="11" fillId="0" borderId="0" xfId="0" applyFont="1" applyAlignment="1">
      <alignment vertical="top" wrapText="1"/>
    </xf>
    <xf numFmtId="0" fontId="10" fillId="3" borderId="0" xfId="0" applyFont="1" applyFill="1" applyAlignment="1">
      <alignment horizontal="left"/>
    </xf>
    <xf numFmtId="0" fontId="17" fillId="0" borderId="0" xfId="0" applyFont="1" applyAlignment="1">
      <alignment/>
    </xf>
    <xf numFmtId="0" fontId="18" fillId="6" borderId="0" xfId="0" applyFont="1" applyFill="1" applyAlignment="1" quotePrefix="1">
      <alignment horizontal="left" vertical="center"/>
    </xf>
    <xf numFmtId="0" fontId="0" fillId="6" borderId="0" xfId="0" applyFill="1" applyAlignment="1">
      <alignment/>
    </xf>
    <xf numFmtId="0" fontId="12" fillId="4" borderId="0" xfId="0" applyFont="1" applyFill="1" applyAlignment="1">
      <alignment horizontal="left"/>
    </xf>
    <xf numFmtId="0" fontId="11" fillId="5" borderId="0" xfId="0" applyFont="1" applyFill="1" applyAlignment="1">
      <alignment/>
    </xf>
    <xf numFmtId="0" fontId="0" fillId="4" borderId="0" xfId="0" applyFont="1" applyFill="1" applyAlignment="1" quotePrefix="1">
      <alignment horizontal="left"/>
    </xf>
    <xf numFmtId="0" fontId="0" fillId="0" borderId="0" xfId="0" applyFont="1" applyFill="1" applyBorder="1" applyAlignment="1">
      <alignment horizontal="left" wrapText="1"/>
    </xf>
    <xf numFmtId="0" fontId="11" fillId="0" borderId="0" xfId="0" applyFont="1" applyFill="1" applyAlignment="1">
      <alignment/>
    </xf>
    <xf numFmtId="0" fontId="24" fillId="7" borderId="0" xfId="0" applyFont="1" applyFill="1" applyAlignment="1">
      <alignment/>
    </xf>
    <xf numFmtId="0" fontId="25" fillId="7" borderId="0" xfId="0" applyFont="1" applyFill="1" applyAlignment="1">
      <alignment/>
    </xf>
    <xf numFmtId="0" fontId="26" fillId="0" borderId="0" xfId="0" applyFont="1" applyAlignment="1" quotePrefix="1">
      <alignment horizontal="right"/>
    </xf>
    <xf numFmtId="0" fontId="0" fillId="3" borderId="0" xfId="0" applyFill="1" applyAlignment="1">
      <alignment/>
    </xf>
    <xf numFmtId="0" fontId="0" fillId="0" borderId="0" xfId="0" applyBorder="1" applyAlignment="1">
      <alignment horizontal="center"/>
    </xf>
    <xf numFmtId="0" fontId="3" fillId="0" borderId="0" xfId="0" applyFont="1" applyAlignment="1">
      <alignment vertical="top"/>
    </xf>
    <xf numFmtId="0" fontId="0" fillId="0" borderId="0" xfId="0" applyAlignment="1">
      <alignment horizontal="center"/>
    </xf>
    <xf numFmtId="0" fontId="3" fillId="0" borderId="0" xfId="0" applyFont="1" applyAlignment="1">
      <alignment/>
    </xf>
    <xf numFmtId="0" fontId="0" fillId="8" borderId="0" xfId="0" applyFill="1" applyAlignment="1" quotePrefix="1">
      <alignment horizontal="left"/>
    </xf>
    <xf numFmtId="0" fontId="0" fillId="8" borderId="0" xfId="0" applyFill="1" applyAlignment="1">
      <alignment/>
    </xf>
    <xf numFmtId="1" fontId="11" fillId="8" borderId="2" xfId="0" applyNumberFormat="1" applyFont="1" applyFill="1" applyBorder="1" applyAlignment="1">
      <alignment horizontal="left"/>
    </xf>
    <xf numFmtId="0" fontId="2" fillId="5" borderId="2" xfId="0" applyNumberFormat="1" applyFont="1" applyFill="1" applyBorder="1" applyAlignment="1">
      <alignment horizontal="center"/>
    </xf>
    <xf numFmtId="0" fontId="11" fillId="0" borderId="0" xfId="0" applyFont="1" applyAlignment="1" quotePrefix="1">
      <alignment horizontal="left"/>
    </xf>
    <xf numFmtId="14" fontId="11" fillId="8" borderId="2" xfId="0" applyNumberFormat="1" applyFont="1" applyFill="1" applyBorder="1" applyAlignment="1">
      <alignment horizontal="left"/>
    </xf>
    <xf numFmtId="20" fontId="11" fillId="8" borderId="2" xfId="0" applyNumberFormat="1" applyFont="1" applyFill="1" applyBorder="1" applyAlignment="1">
      <alignment horizontal="left"/>
    </xf>
    <xf numFmtId="0" fontId="2" fillId="5" borderId="2" xfId="0" applyFont="1" applyFill="1" applyBorder="1" applyAlignment="1">
      <alignment horizontal="center"/>
    </xf>
    <xf numFmtId="0" fontId="2" fillId="0" borderId="2" xfId="0" applyFont="1" applyBorder="1" applyAlignment="1">
      <alignment/>
    </xf>
    <xf numFmtId="0" fontId="0" fillId="8" borderId="2" xfId="0" applyFill="1" applyBorder="1" applyAlignment="1">
      <alignment/>
    </xf>
    <xf numFmtId="0" fontId="2" fillId="0" borderId="2" xfId="0" applyFont="1" applyFill="1" applyBorder="1" applyAlignment="1">
      <alignment/>
    </xf>
    <xf numFmtId="0" fontId="29" fillId="6" borderId="2" xfId="0" applyFont="1" applyFill="1" applyBorder="1" applyAlignment="1">
      <alignment horizontal="center"/>
    </xf>
    <xf numFmtId="0" fontId="0" fillId="0" borderId="3" xfId="0" applyBorder="1" applyAlignment="1">
      <alignment/>
    </xf>
    <xf numFmtId="0" fontId="0" fillId="0" borderId="4" xfId="0" applyBorder="1" applyAlignment="1">
      <alignment/>
    </xf>
    <xf numFmtId="0" fontId="0" fillId="0" borderId="0" xfId="0" applyBorder="1" applyAlignment="1">
      <alignment horizontal="center" vertical="center" wrapText="1"/>
    </xf>
    <xf numFmtId="0" fontId="0" fillId="6" borderId="2" xfId="0" applyFill="1" applyBorder="1" applyAlignment="1">
      <alignment/>
    </xf>
    <xf numFmtId="0" fontId="17" fillId="6" borderId="2" xfId="0" applyFont="1" applyFill="1" applyBorder="1" applyAlignment="1">
      <alignment/>
    </xf>
    <xf numFmtId="0" fontId="1" fillId="0" borderId="2" xfId="0" applyFont="1" applyBorder="1" applyAlignment="1">
      <alignment horizontal="center"/>
    </xf>
    <xf numFmtId="0" fontId="1" fillId="0" borderId="2" xfId="0" applyFont="1" applyBorder="1" applyAlignment="1">
      <alignment horizontal="left"/>
    </xf>
    <xf numFmtId="0" fontId="0" fillId="0" borderId="3" xfId="0" applyBorder="1" applyAlignment="1" quotePrefix="1">
      <alignment horizontal="left"/>
    </xf>
    <xf numFmtId="0" fontId="33" fillId="0" borderId="0" xfId="0" applyFont="1" applyAlignment="1">
      <alignment/>
    </xf>
    <xf numFmtId="0" fontId="33" fillId="0" borderId="0" xfId="0" applyFont="1" applyAlignment="1" quotePrefix="1">
      <alignment horizontal="left"/>
    </xf>
    <xf numFmtId="0" fontId="0" fillId="0" borderId="2" xfId="0" applyBorder="1" applyAlignment="1" quotePrefix="1">
      <alignment horizontal="left"/>
    </xf>
    <xf numFmtId="0" fontId="0" fillId="5" borderId="2" xfId="0" applyFill="1" applyBorder="1" applyAlignment="1">
      <alignment/>
    </xf>
    <xf numFmtId="0" fontId="33" fillId="0" borderId="0" xfId="0" applyFont="1" applyBorder="1" applyAlignment="1" quotePrefix="1">
      <alignment horizontal="left"/>
    </xf>
    <xf numFmtId="0" fontId="0" fillId="0" borderId="0" xfId="0" applyBorder="1" applyAlignment="1">
      <alignment/>
    </xf>
    <xf numFmtId="9" fontId="0" fillId="6" borderId="2" xfId="24" applyFill="1" applyBorder="1" applyAlignment="1">
      <alignment/>
    </xf>
    <xf numFmtId="0" fontId="0" fillId="0" borderId="0" xfId="0" applyFill="1" applyAlignment="1">
      <alignment/>
    </xf>
    <xf numFmtId="0" fontId="25" fillId="9" borderId="5" xfId="0" applyFont="1" applyFill="1" applyBorder="1" applyAlignment="1">
      <alignment horizontal="center"/>
    </xf>
    <xf numFmtId="0" fontId="25" fillId="9" borderId="6" xfId="0" applyFont="1" applyFill="1" applyBorder="1" applyAlignment="1">
      <alignment horizontal="center"/>
    </xf>
    <xf numFmtId="0" fontId="25" fillId="9" borderId="7" xfId="0" applyFont="1" applyFill="1" applyBorder="1" applyAlignment="1">
      <alignment horizontal="center"/>
    </xf>
    <xf numFmtId="0" fontId="25" fillId="9" borderId="8" xfId="0" applyFont="1" applyFill="1" applyBorder="1" applyAlignment="1">
      <alignment horizontal="left"/>
    </xf>
    <xf numFmtId="0" fontId="25" fillId="9" borderId="9" xfId="0" applyFont="1" applyFill="1" applyBorder="1" applyAlignment="1">
      <alignment horizontal="center"/>
    </xf>
    <xf numFmtId="0" fontId="25" fillId="9" borderId="10" xfId="0" applyFont="1" applyFill="1" applyBorder="1" applyAlignment="1">
      <alignment horizontal="center"/>
    </xf>
    <xf numFmtId="0" fontId="2" fillId="5" borderId="11" xfId="0" applyFont="1" applyFill="1" applyBorder="1" applyAlignment="1">
      <alignment horizontal="center"/>
    </xf>
    <xf numFmtId="175" fontId="1" fillId="0" borderId="2" xfId="21" applyNumberFormat="1" applyFont="1" applyFill="1" applyBorder="1" applyAlignment="1" applyProtection="1">
      <alignment horizontal="left" vertical="center" wrapText="1"/>
      <protection/>
    </xf>
    <xf numFmtId="9" fontId="0" fillId="6" borderId="2" xfId="24" applyFill="1" applyBorder="1" applyAlignment="1">
      <alignment/>
    </xf>
    <xf numFmtId="0" fontId="1" fillId="0" borderId="2" xfId="0" applyFont="1" applyBorder="1" applyAlignment="1">
      <alignment/>
    </xf>
    <xf numFmtId="0" fontId="0" fillId="0" borderId="0" xfId="0" applyFill="1" applyAlignment="1" quotePrefix="1">
      <alignment horizontal="left"/>
    </xf>
    <xf numFmtId="0" fontId="0" fillId="8" borderId="2"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applyAlignment="1">
      <alignment/>
    </xf>
    <xf numFmtId="0" fontId="0" fillId="0" borderId="0" xfId="0" applyAlignment="1">
      <alignment horizontal="left"/>
    </xf>
    <xf numFmtId="0" fontId="0" fillId="8" borderId="2" xfId="0" applyFill="1" applyBorder="1" applyAlignment="1" quotePrefix="1">
      <alignment horizontal="left" wrapText="1"/>
    </xf>
    <xf numFmtId="0" fontId="0" fillId="8" borderId="2" xfId="0" applyFill="1" applyBorder="1" applyAlignment="1" quotePrefix="1">
      <alignment horizontal="left"/>
    </xf>
    <xf numFmtId="0" fontId="17" fillId="0" borderId="2" xfId="0" applyFont="1" applyBorder="1" applyAlignment="1">
      <alignment/>
    </xf>
    <xf numFmtId="0" fontId="25" fillId="9" borderId="8" xfId="0" applyFont="1" applyFill="1" applyBorder="1" applyAlignment="1" quotePrefix="1">
      <alignment horizontal="left"/>
    </xf>
    <xf numFmtId="0" fontId="0" fillId="0" borderId="12" xfId="0" applyBorder="1" applyAlignment="1">
      <alignment/>
    </xf>
    <xf numFmtId="0" fontId="11" fillId="0" borderId="13" xfId="0" applyFont="1" applyBorder="1" applyAlignment="1" quotePrefix="1">
      <alignment horizontal="left"/>
    </xf>
    <xf numFmtId="0" fontId="11" fillId="0" borderId="14" xfId="0" applyFont="1" applyBorder="1" applyAlignment="1" quotePrefix="1">
      <alignment horizontal="left"/>
    </xf>
    <xf numFmtId="0" fontId="0" fillId="0" borderId="15" xfId="0" applyBorder="1" applyAlignment="1">
      <alignment/>
    </xf>
    <xf numFmtId="175" fontId="11" fillId="0" borderId="16" xfId="0" applyNumberFormat="1" applyFont="1" applyBorder="1" applyAlignment="1">
      <alignment/>
    </xf>
    <xf numFmtId="0" fontId="11" fillId="0" borderId="17" xfId="0" applyFont="1" applyBorder="1" applyAlignment="1" quotePrefix="1">
      <alignment horizontal="left"/>
    </xf>
    <xf numFmtId="0" fontId="11" fillId="0" borderId="13" xfId="0" applyFont="1" applyBorder="1" applyAlignment="1">
      <alignment/>
    </xf>
    <xf numFmtId="0" fontId="11" fillId="0" borderId="14" xfId="0" applyFont="1" applyBorder="1" applyAlignment="1">
      <alignment/>
    </xf>
    <xf numFmtId="0" fontId="11" fillId="5" borderId="17" xfId="0" applyFont="1" applyFill="1" applyBorder="1" applyAlignment="1" quotePrefix="1">
      <alignment horizontal="left"/>
    </xf>
    <xf numFmtId="0" fontId="0" fillId="5" borderId="12" xfId="0" applyFill="1" applyBorder="1" applyAlignment="1">
      <alignment/>
    </xf>
    <xf numFmtId="0" fontId="0" fillId="5" borderId="18" xfId="0" applyFill="1" applyBorder="1" applyAlignment="1">
      <alignment/>
    </xf>
    <xf numFmtId="175" fontId="11" fillId="0" borderId="19" xfId="0" applyNumberFormat="1" applyFont="1" applyBorder="1" applyAlignment="1">
      <alignment/>
    </xf>
    <xf numFmtId="9" fontId="11" fillId="5" borderId="18" xfId="0" applyNumberFormat="1" applyFont="1" applyFill="1" applyBorder="1" applyAlignment="1">
      <alignment/>
    </xf>
    <xf numFmtId="1" fontId="11" fillId="0" borderId="19" xfId="0" applyNumberFormat="1" applyFont="1" applyBorder="1" applyAlignment="1">
      <alignment/>
    </xf>
    <xf numFmtId="9" fontId="14" fillId="0" borderId="16" xfId="0" applyNumberFormat="1" applyFont="1" applyBorder="1" applyAlignment="1">
      <alignment/>
    </xf>
    <xf numFmtId="9" fontId="0" fillId="0" borderId="0" xfId="24" applyAlignment="1">
      <alignment/>
    </xf>
    <xf numFmtId="9" fontId="0" fillId="0" borderId="2" xfId="0" applyNumberFormat="1" applyBorder="1" applyAlignment="1">
      <alignment/>
    </xf>
    <xf numFmtId="9" fontId="11" fillId="0" borderId="16" xfId="24" applyFont="1" applyBorder="1" applyAlignment="1">
      <alignment/>
    </xf>
    <xf numFmtId="217" fontId="11" fillId="0" borderId="18" xfId="15" applyNumberFormat="1" applyFont="1" applyBorder="1" applyAlignment="1">
      <alignment/>
    </xf>
    <xf numFmtId="0" fontId="34" fillId="0" borderId="0" xfId="0" applyFont="1" applyAlignment="1">
      <alignment/>
    </xf>
    <xf numFmtId="0" fontId="34" fillId="0" borderId="0" xfId="0" applyFont="1" applyFill="1" applyAlignment="1">
      <alignment/>
    </xf>
    <xf numFmtId="0" fontId="34" fillId="0" borderId="0" xfId="0" applyFont="1" applyFill="1" applyBorder="1" applyAlignment="1">
      <alignment/>
    </xf>
    <xf numFmtId="0" fontId="0" fillId="8" borderId="2" xfId="0" applyFont="1" applyFill="1" applyBorder="1" applyAlignment="1" quotePrefix="1">
      <alignment horizontal="left"/>
    </xf>
    <xf numFmtId="1" fontId="1" fillId="10" borderId="20" xfId="0" applyNumberFormat="1" applyFont="1" applyFill="1" applyBorder="1" applyAlignment="1" applyProtection="1">
      <alignment horizontal="center" vertical="center"/>
      <protection locked="0"/>
    </xf>
    <xf numFmtId="1" fontId="1" fillId="10" borderId="21" xfId="0" applyNumberFormat="1" applyFont="1" applyFill="1" applyBorder="1" applyAlignment="1" applyProtection="1">
      <alignment horizontal="center" vertical="center"/>
      <protection locked="0"/>
    </xf>
    <xf numFmtId="1" fontId="1" fillId="10" borderId="22" xfId="0" applyNumberFormat="1" applyFont="1" applyFill="1" applyBorder="1" applyAlignment="1" applyProtection="1">
      <alignment horizontal="center" vertical="center"/>
      <protection locked="0"/>
    </xf>
    <xf numFmtId="1" fontId="1" fillId="10" borderId="23" xfId="0" applyNumberFormat="1" applyFont="1" applyFill="1" applyBorder="1" applyAlignment="1" applyProtection="1">
      <alignment horizontal="center" vertical="center"/>
      <protection locked="0"/>
    </xf>
    <xf numFmtId="1" fontId="1" fillId="10" borderId="24" xfId="0" applyNumberFormat="1" applyFont="1" applyFill="1" applyBorder="1" applyAlignment="1" applyProtection="1">
      <alignment horizontal="center" vertical="center"/>
      <protection locked="0"/>
    </xf>
    <xf numFmtId="1" fontId="1" fillId="10" borderId="25" xfId="0" applyNumberFormat="1" applyFont="1" applyFill="1" applyBorder="1" applyAlignment="1" applyProtection="1">
      <alignment horizontal="center" vertical="center"/>
      <protection locked="0"/>
    </xf>
    <xf numFmtId="1" fontId="1" fillId="10" borderId="26" xfId="0" applyNumberFormat="1" applyFont="1" applyFill="1" applyBorder="1" applyAlignment="1" applyProtection="1">
      <alignment horizontal="center" vertical="center"/>
      <protection locked="0"/>
    </xf>
    <xf numFmtId="1" fontId="1" fillId="10" borderId="27" xfId="0" applyNumberFormat="1" applyFont="1" applyFill="1" applyBorder="1" applyAlignment="1" applyProtection="1">
      <alignment horizontal="center" vertical="center"/>
      <protection locked="0"/>
    </xf>
    <xf numFmtId="1" fontId="1" fillId="10" borderId="28" xfId="0" applyNumberFormat="1" applyFont="1" applyFill="1" applyBorder="1" applyAlignment="1" applyProtection="1">
      <alignment horizontal="center" vertical="center"/>
      <protection locked="0"/>
    </xf>
    <xf numFmtId="1" fontId="1" fillId="10" borderId="29" xfId="0" applyNumberFormat="1" applyFont="1" applyFill="1" applyBorder="1" applyAlignment="1" applyProtection="1">
      <alignment horizontal="center" vertical="center"/>
      <protection locked="0"/>
    </xf>
    <xf numFmtId="1" fontId="1" fillId="10" borderId="30" xfId="0" applyNumberFormat="1" applyFont="1" applyFill="1" applyBorder="1" applyAlignment="1" applyProtection="1">
      <alignment horizontal="center" vertical="center"/>
      <protection locked="0"/>
    </xf>
    <xf numFmtId="1" fontId="1" fillId="10" borderId="31" xfId="0" applyNumberFormat="1" applyFont="1" applyFill="1" applyBorder="1" applyAlignment="1" applyProtection="1">
      <alignment horizontal="center" vertical="center"/>
      <protection locked="0"/>
    </xf>
    <xf numFmtId="1" fontId="1" fillId="10" borderId="32" xfId="0" applyNumberFormat="1" applyFont="1" applyFill="1" applyBorder="1" applyAlignment="1" applyProtection="1">
      <alignment horizontal="center" vertical="center"/>
      <protection locked="0"/>
    </xf>
    <xf numFmtId="1" fontId="1" fillId="10" borderId="33" xfId="0" applyNumberFormat="1" applyFont="1" applyFill="1" applyBorder="1" applyAlignment="1" applyProtection="1">
      <alignment horizontal="center" vertical="center"/>
      <protection locked="0"/>
    </xf>
    <xf numFmtId="1" fontId="1" fillId="10" borderId="34" xfId="0" applyNumberFormat="1" applyFont="1" applyFill="1" applyBorder="1" applyAlignment="1" applyProtection="1">
      <alignment horizontal="center" vertical="center"/>
      <protection locked="0"/>
    </xf>
    <xf numFmtId="1" fontId="1" fillId="10" borderId="35" xfId="0" applyNumberFormat="1" applyFont="1" applyFill="1" applyBorder="1" applyAlignment="1" applyProtection="1">
      <alignment horizontal="center" vertical="center"/>
      <protection locked="0"/>
    </xf>
    <xf numFmtId="1" fontId="1" fillId="10" borderId="36" xfId="0" applyNumberFormat="1" applyFont="1" applyFill="1" applyBorder="1" applyAlignment="1" applyProtection="1">
      <alignment horizontal="center" vertical="center"/>
      <protection locked="0"/>
    </xf>
    <xf numFmtId="1" fontId="1" fillId="10" borderId="37" xfId="0" applyNumberFormat="1" applyFont="1" applyFill="1" applyBorder="1" applyAlignment="1" applyProtection="1">
      <alignment horizontal="center" vertical="center"/>
      <protection locked="0"/>
    </xf>
    <xf numFmtId="1" fontId="1" fillId="10" borderId="38" xfId="0" applyNumberFormat="1" applyFont="1" applyFill="1" applyBorder="1" applyAlignment="1" applyProtection="1">
      <alignment horizontal="center" vertical="center"/>
      <protection locked="0"/>
    </xf>
    <xf numFmtId="1" fontId="1" fillId="10" borderId="39" xfId="0" applyNumberFormat="1" applyFont="1" applyFill="1" applyBorder="1" applyAlignment="1" applyProtection="1">
      <alignment horizontal="center" vertical="center"/>
      <protection locked="0"/>
    </xf>
    <xf numFmtId="1" fontId="1" fillId="10" borderId="40" xfId="0" applyNumberFormat="1" applyFont="1" applyFill="1" applyBorder="1" applyAlignment="1" applyProtection="1">
      <alignment horizontal="center" vertical="center"/>
      <protection locked="0"/>
    </xf>
    <xf numFmtId="1" fontId="1" fillId="10" borderId="41" xfId="0" applyNumberFormat="1" applyFont="1" applyFill="1" applyBorder="1" applyAlignment="1" applyProtection="1">
      <alignment horizontal="center" vertical="center"/>
      <protection locked="0"/>
    </xf>
    <xf numFmtId="1" fontId="1" fillId="10" borderId="42" xfId="0" applyNumberFormat="1" applyFont="1" applyFill="1" applyBorder="1" applyAlignment="1" applyProtection="1">
      <alignment horizontal="center" vertical="center"/>
      <protection locked="0"/>
    </xf>
    <xf numFmtId="1" fontId="1" fillId="10" borderId="43" xfId="0" applyNumberFormat="1" applyFont="1" applyFill="1" applyBorder="1" applyAlignment="1" applyProtection="1">
      <alignment horizontal="center" vertical="center"/>
      <protection locked="0"/>
    </xf>
    <xf numFmtId="1" fontId="1" fillId="10" borderId="44" xfId="0" applyNumberFormat="1" applyFont="1" applyFill="1" applyBorder="1" applyAlignment="1" applyProtection="1">
      <alignment horizontal="center" vertical="center"/>
      <protection locked="0"/>
    </xf>
    <xf numFmtId="1" fontId="1" fillId="10" borderId="45" xfId="0" applyNumberFormat="1" applyFont="1" applyFill="1" applyBorder="1" applyAlignment="1" applyProtection="1">
      <alignment horizontal="center" vertical="center"/>
      <protection locked="0"/>
    </xf>
    <xf numFmtId="1" fontId="1" fillId="10" borderId="46" xfId="0" applyNumberFormat="1" applyFont="1" applyFill="1" applyBorder="1" applyAlignment="1" applyProtection="1">
      <alignment horizontal="center" vertical="center"/>
      <protection locked="0"/>
    </xf>
    <xf numFmtId="1" fontId="1" fillId="10" borderId="47" xfId="0" applyNumberFormat="1" applyFont="1" applyFill="1" applyBorder="1" applyAlignment="1" applyProtection="1">
      <alignment horizontal="center" vertical="center"/>
      <protection locked="0"/>
    </xf>
    <xf numFmtId="1" fontId="1" fillId="10" borderId="48" xfId="0" applyNumberFormat="1" applyFont="1" applyFill="1" applyBorder="1" applyAlignment="1" applyProtection="1">
      <alignment horizontal="center" vertical="center"/>
      <protection locked="0"/>
    </xf>
    <xf numFmtId="1" fontId="1" fillId="10" borderId="49" xfId="0" applyNumberFormat="1" applyFont="1" applyFill="1" applyBorder="1" applyAlignment="1" applyProtection="1">
      <alignment horizontal="center" vertical="center"/>
      <protection locked="0"/>
    </xf>
    <xf numFmtId="1" fontId="1" fillId="10" borderId="50" xfId="0" applyNumberFormat="1" applyFont="1" applyFill="1" applyBorder="1" applyAlignment="1" applyProtection="1">
      <alignment horizontal="center" vertical="center"/>
      <protection locked="0"/>
    </xf>
    <xf numFmtId="1" fontId="1" fillId="10" borderId="51" xfId="0" applyNumberFormat="1" applyFont="1" applyFill="1" applyBorder="1" applyAlignment="1" applyProtection="1">
      <alignment horizontal="center" vertical="center"/>
      <protection locked="0"/>
    </xf>
    <xf numFmtId="1" fontId="1" fillId="10" borderId="52" xfId="0" applyNumberFormat="1" applyFont="1" applyFill="1" applyBorder="1" applyAlignment="1" applyProtection="1">
      <alignment horizontal="center" vertical="center"/>
      <protection locked="0"/>
    </xf>
    <xf numFmtId="1" fontId="1" fillId="10" borderId="53" xfId="0" applyNumberFormat="1" applyFont="1" applyFill="1" applyBorder="1" applyAlignment="1" applyProtection="1">
      <alignment horizontal="center" vertical="center"/>
      <protection locked="0"/>
    </xf>
    <xf numFmtId="1" fontId="1" fillId="10" borderId="54" xfId="0" applyNumberFormat="1" applyFont="1" applyFill="1" applyBorder="1" applyAlignment="1" applyProtection="1">
      <alignment horizontal="center" vertical="center"/>
      <protection locked="0"/>
    </xf>
    <xf numFmtId="1" fontId="1" fillId="10" borderId="55" xfId="0" applyNumberFormat="1" applyFont="1" applyFill="1" applyBorder="1" applyAlignment="1" applyProtection="1">
      <alignment horizontal="center" vertical="center"/>
      <protection locked="0"/>
    </xf>
    <xf numFmtId="1" fontId="1" fillId="10" borderId="56" xfId="0" applyNumberFormat="1" applyFont="1" applyFill="1" applyBorder="1" applyAlignment="1" applyProtection="1">
      <alignment horizontal="center" vertical="center"/>
      <protection locked="0"/>
    </xf>
    <xf numFmtId="1" fontId="1" fillId="10" borderId="57" xfId="0" applyNumberFormat="1" applyFont="1" applyFill="1" applyBorder="1" applyAlignment="1" applyProtection="1">
      <alignment horizontal="center" vertical="center"/>
      <protection locked="0"/>
    </xf>
    <xf numFmtId="1" fontId="1" fillId="10" borderId="58" xfId="0" applyNumberFormat="1" applyFont="1" applyFill="1" applyBorder="1" applyAlignment="1" applyProtection="1">
      <alignment horizontal="center" vertical="center"/>
      <protection locked="0"/>
    </xf>
    <xf numFmtId="1" fontId="1" fillId="10" borderId="59" xfId="0" applyNumberFormat="1" applyFont="1" applyFill="1" applyBorder="1" applyAlignment="1" applyProtection="1">
      <alignment horizontal="center" vertical="center"/>
      <protection locked="0"/>
    </xf>
    <xf numFmtId="1" fontId="1" fillId="10" borderId="60" xfId="0" applyNumberFormat="1" applyFont="1" applyFill="1" applyBorder="1" applyAlignment="1" applyProtection="1">
      <alignment horizontal="center" vertical="center"/>
      <protection locked="0"/>
    </xf>
    <xf numFmtId="1" fontId="1" fillId="10" borderId="61" xfId="0" applyNumberFormat="1" applyFont="1" applyFill="1" applyBorder="1" applyAlignment="1" applyProtection="1">
      <alignment horizontal="center" vertical="center"/>
      <protection locked="0"/>
    </xf>
    <xf numFmtId="1" fontId="1" fillId="10" borderId="62" xfId="0" applyNumberFormat="1" applyFont="1" applyFill="1" applyBorder="1" applyAlignment="1" applyProtection="1">
      <alignment horizontal="center" vertical="center"/>
      <protection locked="0"/>
    </xf>
    <xf numFmtId="1" fontId="1" fillId="10" borderId="63" xfId="0" applyNumberFormat="1" applyFont="1" applyFill="1" applyBorder="1" applyAlignment="1" applyProtection="1">
      <alignment horizontal="center" vertical="center"/>
      <protection locked="0"/>
    </xf>
    <xf numFmtId="0" fontId="1" fillId="10" borderId="20" xfId="0" applyFont="1" applyFill="1" applyBorder="1" applyAlignment="1" applyProtection="1">
      <alignment vertical="center"/>
      <protection locked="0"/>
    </xf>
    <xf numFmtId="0" fontId="1" fillId="10" borderId="21" xfId="0" applyFont="1" applyFill="1" applyBorder="1" applyAlignment="1" applyProtection="1">
      <alignment vertical="center"/>
      <protection locked="0"/>
    </xf>
    <xf numFmtId="0" fontId="1" fillId="10" borderId="64" xfId="0" applyFont="1" applyFill="1" applyBorder="1" applyAlignment="1" applyProtection="1">
      <alignment vertical="center"/>
      <protection locked="0"/>
    </xf>
    <xf numFmtId="0" fontId="1" fillId="10" borderId="65" xfId="0" applyFont="1" applyFill="1" applyBorder="1" applyAlignment="1" applyProtection="1">
      <alignment vertical="center"/>
      <protection locked="0"/>
    </xf>
    <xf numFmtId="0" fontId="1" fillId="10" borderId="23" xfId="0" applyFont="1" applyFill="1" applyBorder="1" applyAlignment="1" applyProtection="1">
      <alignment vertical="center"/>
      <protection locked="0"/>
    </xf>
    <xf numFmtId="0" fontId="1" fillId="10" borderId="24" xfId="0" applyFont="1" applyFill="1" applyBorder="1" applyAlignment="1" applyProtection="1">
      <alignment vertical="center"/>
      <protection locked="0"/>
    </xf>
    <xf numFmtId="0" fontId="1" fillId="10" borderId="66" xfId="0" applyFont="1" applyFill="1" applyBorder="1" applyAlignment="1" applyProtection="1">
      <alignment vertical="center"/>
      <protection locked="0"/>
    </xf>
    <xf numFmtId="0" fontId="1" fillId="10" borderId="67" xfId="0" applyFont="1" applyFill="1" applyBorder="1" applyAlignment="1" applyProtection="1">
      <alignment vertical="center"/>
      <protection locked="0"/>
    </xf>
    <xf numFmtId="0" fontId="1" fillId="10" borderId="26" xfId="0" applyFont="1" applyFill="1" applyBorder="1" applyAlignment="1" applyProtection="1">
      <alignment vertical="center"/>
      <protection locked="0"/>
    </xf>
    <xf numFmtId="0" fontId="1" fillId="10" borderId="27" xfId="0" applyFont="1" applyFill="1" applyBorder="1" applyAlignment="1" applyProtection="1">
      <alignment vertical="center"/>
      <protection locked="0"/>
    </xf>
    <xf numFmtId="0" fontId="1" fillId="10" borderId="32" xfId="0" applyFont="1" applyFill="1" applyBorder="1" applyAlignment="1" applyProtection="1">
      <alignment vertical="center"/>
      <protection locked="0"/>
    </xf>
    <xf numFmtId="0" fontId="1" fillId="10" borderId="68" xfId="0" applyFont="1" applyFill="1" applyBorder="1" applyAlignment="1" applyProtection="1">
      <alignment vertical="center"/>
      <protection locked="0"/>
    </xf>
    <xf numFmtId="0" fontId="1" fillId="10" borderId="29" xfId="0" applyFont="1" applyFill="1" applyBorder="1" applyAlignment="1" applyProtection="1">
      <alignment vertical="center"/>
      <protection locked="0"/>
    </xf>
    <xf numFmtId="0" fontId="1" fillId="10" borderId="30" xfId="0" applyFont="1" applyFill="1" applyBorder="1" applyAlignment="1" applyProtection="1">
      <alignment vertical="center"/>
      <protection locked="0"/>
    </xf>
    <xf numFmtId="0" fontId="1" fillId="10" borderId="69" xfId="0" applyFont="1" applyFill="1" applyBorder="1" applyAlignment="1" applyProtection="1">
      <alignment vertical="center"/>
      <protection locked="0"/>
    </xf>
    <xf numFmtId="0" fontId="1" fillId="10" borderId="70" xfId="0" applyFont="1" applyFill="1" applyBorder="1" applyAlignment="1" applyProtection="1">
      <alignment vertical="center"/>
      <protection locked="0"/>
    </xf>
    <xf numFmtId="0" fontId="3" fillId="0" borderId="0" xfId="0" applyFont="1" applyFill="1" applyAlignment="1" quotePrefix="1">
      <alignment horizontal="left"/>
    </xf>
    <xf numFmtId="0" fontId="3" fillId="0" borderId="0" xfId="0" applyFont="1" applyAlignment="1" quotePrefix="1">
      <alignment horizontal="left" vertical="top" wrapText="1"/>
    </xf>
    <xf numFmtId="0" fontId="3" fillId="0" borderId="0" xfId="0" applyFont="1" applyAlignment="1">
      <alignment vertical="top" wrapText="1"/>
    </xf>
    <xf numFmtId="0" fontId="11" fillId="8" borderId="2" xfId="0" applyFont="1" applyFill="1" applyBorder="1" applyAlignment="1">
      <alignment horizontal="left"/>
    </xf>
    <xf numFmtId="0" fontId="1" fillId="0" borderId="2" xfId="0" applyFont="1" applyBorder="1" applyAlignment="1" quotePrefix="1">
      <alignment horizontal="center" vertical="center" wrapText="1"/>
    </xf>
    <xf numFmtId="0" fontId="1" fillId="0" borderId="2" xfId="0" applyFont="1" applyBorder="1" applyAlignment="1">
      <alignment horizontal="center" vertical="center" wrapText="1"/>
    </xf>
    <xf numFmtId="175" fontId="0" fillId="0" borderId="2" xfId="21" applyNumberFormat="1" applyFont="1" applyFill="1" applyBorder="1" applyAlignment="1" applyProtection="1">
      <alignment horizontal="center" vertical="center" wrapText="1"/>
      <protection/>
    </xf>
    <xf numFmtId="175" fontId="0" fillId="0" borderId="2" xfId="21" applyNumberFormat="1" applyFont="1" applyFill="1" applyBorder="1" applyAlignment="1" applyProtection="1" quotePrefix="1">
      <alignment horizontal="center" vertical="center" wrapText="1"/>
      <protection/>
    </xf>
    <xf numFmtId="0" fontId="1" fillId="0" borderId="11" xfId="0" applyFont="1" applyBorder="1" applyAlignment="1" quotePrefix="1">
      <alignment horizontal="center" vertical="center" wrapText="1"/>
    </xf>
    <xf numFmtId="0" fontId="1" fillId="0" borderId="71"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11" xfId="0" applyFont="1" applyBorder="1" applyAlignment="1">
      <alignment horizontal="center" vertical="center" wrapText="1"/>
    </xf>
    <xf numFmtId="0" fontId="0" fillId="5" borderId="73" xfId="0" applyFill="1" applyBorder="1" applyAlignment="1" quotePrefix="1">
      <alignment horizontal="left" vertical="top" wrapText="1"/>
    </xf>
    <xf numFmtId="0" fontId="0" fillId="5" borderId="74" xfId="0" applyFill="1" applyBorder="1" applyAlignment="1">
      <alignment vertical="top" wrapText="1"/>
    </xf>
    <xf numFmtId="0" fontId="0" fillId="5" borderId="75" xfId="0" applyFill="1" applyBorder="1" applyAlignment="1">
      <alignment vertical="top" wrapText="1"/>
    </xf>
    <xf numFmtId="0" fontId="0" fillId="5" borderId="76" xfId="0" applyFill="1" applyBorder="1" applyAlignment="1">
      <alignment vertical="top" wrapText="1"/>
    </xf>
    <xf numFmtId="0" fontId="0" fillId="5" borderId="0" xfId="0" applyFill="1" applyBorder="1" applyAlignment="1">
      <alignment vertical="top" wrapText="1"/>
    </xf>
    <xf numFmtId="0" fontId="0" fillId="5" borderId="1" xfId="0" applyFill="1" applyBorder="1" applyAlignment="1">
      <alignment vertical="top" wrapText="1"/>
    </xf>
    <xf numFmtId="0" fontId="0" fillId="5" borderId="77" xfId="0" applyFill="1" applyBorder="1" applyAlignment="1">
      <alignment vertical="top" wrapText="1"/>
    </xf>
    <xf numFmtId="0" fontId="0" fillId="5" borderId="78" xfId="0" applyFill="1" applyBorder="1" applyAlignment="1">
      <alignment vertical="top" wrapText="1"/>
    </xf>
    <xf numFmtId="0" fontId="0" fillId="5" borderId="79" xfId="0" applyFill="1" applyBorder="1" applyAlignment="1">
      <alignment vertical="top" wrapText="1"/>
    </xf>
    <xf numFmtId="0" fontId="32" fillId="9" borderId="80" xfId="0" applyFont="1" applyFill="1" applyBorder="1" applyAlignment="1">
      <alignment horizontal="center" wrapText="1"/>
    </xf>
    <xf numFmtId="0" fontId="32" fillId="9" borderId="81" xfId="0" applyFont="1" applyFill="1" applyBorder="1" applyAlignment="1">
      <alignment horizontal="center" wrapText="1"/>
    </xf>
    <xf numFmtId="0" fontId="32" fillId="9" borderId="82" xfId="0" applyFont="1" applyFill="1" applyBorder="1" applyAlignment="1" quotePrefix="1">
      <alignment horizontal="center"/>
    </xf>
    <xf numFmtId="0" fontId="32" fillId="9" borderId="83" xfId="0" applyFont="1" applyFill="1" applyBorder="1" applyAlignment="1" quotePrefix="1">
      <alignment horizontal="center"/>
    </xf>
  </cellXfs>
  <cellStyles count="11">
    <cellStyle name="Normal" xfId="0"/>
    <cellStyle name="Comma" xfId="15"/>
    <cellStyle name="Comma [0]" xfId="16"/>
    <cellStyle name="Currency" xfId="17"/>
    <cellStyle name="Currency [0]" xfId="18"/>
    <cellStyle name="Followed Hyperlink" xfId="19"/>
    <cellStyle name="Hyperlink" xfId="20"/>
    <cellStyle name="Normal_Activity Follow Analyser V1" xfId="21"/>
    <cellStyle name="Output Amounts" xfId="22"/>
    <cellStyle name="Output Line Items" xfId="23"/>
    <cellStyle name="Percent" xfId="24"/>
  </cellStyles>
  <dxfs count="1">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Working!$B$18</c:f>
        </c:strRef>
      </c:tx>
      <c:layout>
        <c:manualLayout>
          <c:xMode val="factor"/>
          <c:yMode val="factor"/>
          <c:x val="0"/>
          <c:y val="-0.00925"/>
        </c:manualLayout>
      </c:layout>
      <c:spPr>
        <a:noFill/>
        <a:ln>
          <a:noFill/>
        </a:ln>
      </c:spPr>
      <c:txPr>
        <a:bodyPr vert="horz" rot="0"/>
        <a:lstStyle/>
        <a:p>
          <a:pPr>
            <a:defRPr lang="en-US" cap="none" sz="1000" b="1" i="0" u="none" baseline="0">
              <a:latin typeface="Arial"/>
              <a:ea typeface="Arial"/>
              <a:cs typeface="Arial"/>
            </a:defRPr>
          </a:pPr>
        </a:p>
      </c:txPr>
    </c:title>
    <c:plotArea>
      <c:layout>
        <c:manualLayout>
          <c:xMode val="edge"/>
          <c:yMode val="edge"/>
          <c:x val="0.0505"/>
          <c:y val="0.175"/>
          <c:w val="0.9125"/>
          <c:h val="0.77875"/>
        </c:manualLayout>
      </c:layout>
      <c:barChart>
        <c:barDir val="col"/>
        <c:grouping val="clustered"/>
        <c:varyColors val="0"/>
        <c:ser>
          <c:idx val="1"/>
          <c:order val="0"/>
          <c:tx>
            <c:v>Values</c:v>
          </c:tx>
          <c:spPr>
            <a:solidFill>
              <a:srgbClr val="0000FF"/>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25" b="0" i="0" u="none" baseline="0">
                      <a:latin typeface="Arial"/>
                      <a:ea typeface="Arial"/>
                      <a:cs typeface="Arial"/>
                    </a:defRPr>
                  </a:pPr>
                </a:p>
              </c:txPr>
              <c:numFmt formatCode="0%" sourceLinked="0"/>
              <c:spPr>
                <a:solidFill>
                  <a:srgbClr val="FFFFFF"/>
                </a:solidFill>
                <a:ln w="3175">
                  <a:noFill/>
                </a:ln>
              </c:spPr>
              <c:showLegendKey val="0"/>
              <c:showVal val="1"/>
              <c:showBubbleSize val="0"/>
              <c:showCatName val="0"/>
              <c:showSerName val="0"/>
              <c:showPercent val="0"/>
            </c:dLbl>
            <c:numFmt formatCode="0%" sourceLinked="0"/>
            <c:spPr>
              <a:solidFill>
                <a:srgbClr val="FFFFFF"/>
              </a:solidFill>
              <a:ln w="3175">
                <a:noFill/>
              </a:ln>
            </c:spPr>
            <c:txPr>
              <a:bodyPr vert="horz" rot="0" anchor="ctr"/>
              <a:lstStyle/>
              <a:p>
                <a:pPr algn="ctr">
                  <a:defRPr lang="en-US" cap="none" sz="825" b="0" i="0" u="none" baseline="0">
                    <a:latin typeface="Arial"/>
                    <a:ea typeface="Arial"/>
                    <a:cs typeface="Arial"/>
                  </a:defRPr>
                </a:pPr>
              </a:p>
            </c:txPr>
            <c:showLegendKey val="0"/>
            <c:showVal val="1"/>
            <c:showBubbleSize val="0"/>
            <c:showCatName val="0"/>
            <c:showSerName val="0"/>
            <c:showPercent val="0"/>
          </c:dLbls>
          <c:cat>
            <c:strRef>
              <c:f>[0]!Chart_Paxis</c:f>
              <c:strCache>
                <c:ptCount val="8"/>
                <c:pt idx="0">
                  <c:v>Motion</c:v>
                </c:pt>
                <c:pt idx="1">
                  <c:v>Administration</c:v>
                </c:pt>
                <c:pt idx="2">
                  <c:v>Handovers</c:v>
                </c:pt>
                <c:pt idx="3">
                  <c:v>Medicines Management</c:v>
                </c:pt>
                <c:pt idx="4">
                  <c:v>Discussion</c:v>
                </c:pt>
                <c:pt idx="5">
                  <c:v>Staff Hygiene</c:v>
                </c:pt>
                <c:pt idx="6">
                  <c:v>Other</c:v>
                </c:pt>
                <c:pt idx="7">
                  <c:v>Direct Care</c:v>
                </c:pt>
              </c:strCache>
            </c:strRef>
          </c:cat>
          <c:val>
            <c:numRef>
              <c:f>[0]!Chart_Pdata</c:f>
              <c:numCache>
                <c:ptCount val="8"/>
                <c:pt idx="0">
                  <c:v>0</c:v>
                </c:pt>
                <c:pt idx="1">
                  <c:v>0</c:v>
                </c:pt>
                <c:pt idx="2">
                  <c:v>0</c:v>
                </c:pt>
                <c:pt idx="3">
                  <c:v>0</c:v>
                </c:pt>
                <c:pt idx="4">
                  <c:v>0</c:v>
                </c:pt>
                <c:pt idx="5">
                  <c:v>0</c:v>
                </c:pt>
                <c:pt idx="6">
                  <c:v>0</c:v>
                </c:pt>
                <c:pt idx="7">
                  <c:v>0</c:v>
                </c:pt>
              </c:numCache>
            </c:numRef>
          </c:val>
        </c:ser>
        <c:gapWidth val="50"/>
        <c:axId val="37857789"/>
        <c:axId val="5175782"/>
      </c:barChart>
      <c:catAx>
        <c:axId val="37857789"/>
        <c:scaling>
          <c:orientation val="minMax"/>
        </c:scaling>
        <c:axPos val="b"/>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175782"/>
        <c:crosses val="autoZero"/>
        <c:auto val="1"/>
        <c:lblOffset val="100"/>
        <c:tickLblSkip val="1"/>
        <c:noMultiLvlLbl val="0"/>
      </c:catAx>
      <c:valAx>
        <c:axId val="5175782"/>
        <c:scaling>
          <c:orientation val="minMax"/>
        </c:scaling>
        <c:axPos val="l"/>
        <c:title>
          <c:tx>
            <c:rich>
              <a:bodyPr vert="horz" rot="-5400000" anchor="ctr"/>
              <a:lstStyle/>
              <a:p>
                <a:pPr algn="ctr">
                  <a:defRPr/>
                </a:pPr>
                <a:r>
                  <a:rPr lang="en-US" cap="none" sz="825" b="1" i="0" u="none" baseline="0">
                    <a:latin typeface="Arial"/>
                    <a:ea typeface="Arial"/>
                    <a:cs typeface="Arial"/>
                  </a:rPr>
                  <a:t>Percentage</a:t>
                </a:r>
              </a:p>
            </c:rich>
          </c:tx>
          <c:layout>
            <c:manualLayout>
              <c:xMode val="factor"/>
              <c:yMode val="factor"/>
              <c:x val="-0.0045"/>
              <c:y val="-0.0015"/>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85778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wmf" /><Relationship Id="rId3" Type="http://schemas.openxmlformats.org/officeDocument/2006/relationships/hyperlink" Target="#HowTo!A1" /><Relationship Id="rId4" Type="http://schemas.openxmlformats.org/officeDocument/2006/relationships/hyperlink" Target="#Setup!A1" /><Relationship Id="rId5" Type="http://schemas.openxmlformats.org/officeDocument/2006/relationships/hyperlink" Target="#Data!A1" /><Relationship Id="rId6" Type="http://schemas.openxmlformats.org/officeDocument/2006/relationships/hyperlink" Target="#Chart!A1" /><Relationship Id="rId7" Type="http://schemas.openxmlformats.org/officeDocument/2006/relationships/hyperlink" Target="#Results!A1"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wTo!A1" /><Relationship Id="rId3" Type="http://schemas.openxmlformats.org/officeDocument/2006/relationships/hyperlink" Target="#Setup!A1" /><Relationship Id="rId4" Type="http://schemas.openxmlformats.org/officeDocument/2006/relationships/hyperlink" Target="#Data!A1" /><Relationship Id="rId5" Type="http://schemas.openxmlformats.org/officeDocument/2006/relationships/hyperlink" Target="#Chart!A1" /><Relationship Id="rId6" Type="http://schemas.openxmlformats.org/officeDocument/2006/relationships/hyperlink" Target="#Results!A1"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wTo!A1" /><Relationship Id="rId3" Type="http://schemas.openxmlformats.org/officeDocument/2006/relationships/hyperlink" Target="#Setup!A1" /><Relationship Id="rId4" Type="http://schemas.openxmlformats.org/officeDocument/2006/relationships/hyperlink" Target="#Data!A1" /><Relationship Id="rId5" Type="http://schemas.openxmlformats.org/officeDocument/2006/relationships/hyperlink" Target="#Chart!A1" /><Relationship Id="rId6" Type="http://schemas.openxmlformats.org/officeDocument/2006/relationships/hyperlink" Target="#Results!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image" Target="../media/image2.wmf" /><Relationship Id="rId4" Type="http://schemas.openxmlformats.org/officeDocument/2006/relationships/hyperlink" Target="#HowTo!A1" /><Relationship Id="rId5" Type="http://schemas.openxmlformats.org/officeDocument/2006/relationships/hyperlink" Target="#Setup!A1" /><Relationship Id="rId6" Type="http://schemas.openxmlformats.org/officeDocument/2006/relationships/hyperlink" Target="#Data!A1" /><Relationship Id="rId7" Type="http://schemas.openxmlformats.org/officeDocument/2006/relationships/hyperlink" Target="#Chart!A1" /><Relationship Id="rId8" Type="http://schemas.openxmlformats.org/officeDocument/2006/relationships/hyperlink" Target="#Results!A1"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wTo!A1" /><Relationship Id="rId3" Type="http://schemas.openxmlformats.org/officeDocument/2006/relationships/hyperlink" Target="#Setup!A1" /><Relationship Id="rId4" Type="http://schemas.openxmlformats.org/officeDocument/2006/relationships/hyperlink" Target="#Data!A1" /><Relationship Id="rId5" Type="http://schemas.openxmlformats.org/officeDocument/2006/relationships/hyperlink" Target="#Chart!A1" /><Relationship Id="rId6" Type="http://schemas.openxmlformats.org/officeDocument/2006/relationships/hyperlink" Target="#Results!A1" /><Relationship Id="rId7"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xdr:colOff>
      <xdr:row>0</xdr:row>
      <xdr:rowOff>0</xdr:rowOff>
    </xdr:from>
    <xdr:to>
      <xdr:col>13</xdr:col>
      <xdr:colOff>171450</xdr:colOff>
      <xdr:row>2</xdr:row>
      <xdr:rowOff>152400</xdr:rowOff>
    </xdr:to>
    <xdr:pic>
      <xdr:nvPicPr>
        <xdr:cNvPr id="1" name="Picture 1"/>
        <xdr:cNvPicPr preferRelativeResize="1">
          <a:picLocks noChangeAspect="1"/>
        </xdr:cNvPicPr>
      </xdr:nvPicPr>
      <xdr:blipFill>
        <a:blip r:embed="rId1"/>
        <a:stretch>
          <a:fillRect/>
        </a:stretch>
      </xdr:blipFill>
      <xdr:spPr>
        <a:xfrm>
          <a:off x="7400925" y="0"/>
          <a:ext cx="1924050" cy="666750"/>
        </a:xfrm>
        <a:prstGeom prst="rect">
          <a:avLst/>
        </a:prstGeom>
        <a:noFill/>
        <a:ln w="9525" cmpd="sng">
          <a:noFill/>
        </a:ln>
      </xdr:spPr>
    </xdr:pic>
    <xdr:clientData/>
  </xdr:twoCellAnchor>
  <xdr:twoCellAnchor>
    <xdr:from>
      <xdr:col>0</xdr:col>
      <xdr:colOff>0</xdr:colOff>
      <xdr:row>4</xdr:row>
      <xdr:rowOff>95250</xdr:rowOff>
    </xdr:from>
    <xdr:to>
      <xdr:col>10</xdr:col>
      <xdr:colOff>590550</xdr:colOff>
      <xdr:row>12</xdr:row>
      <xdr:rowOff>828675</xdr:rowOff>
    </xdr:to>
    <xdr:sp>
      <xdr:nvSpPr>
        <xdr:cNvPr id="2" name="TextBox 6"/>
        <xdr:cNvSpPr txBox="1">
          <a:spLocks noChangeArrowheads="1"/>
        </xdr:cNvSpPr>
      </xdr:nvSpPr>
      <xdr:spPr>
        <a:xfrm>
          <a:off x="0" y="1171575"/>
          <a:ext cx="7915275" cy="2333625"/>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How do I use this tool?</a:t>
          </a:r>
          <a:r>
            <a:rPr lang="en-US" cap="none" sz="1000" b="0" i="0" u="none" baseline="0">
              <a:solidFill>
                <a:srgbClr val="000080"/>
              </a:solidFill>
              <a:latin typeface="Arial"/>
              <a:ea typeface="Arial"/>
              <a:cs typeface="Arial"/>
            </a:rPr>
            <a:t>
</a:t>
          </a:r>
          <a:r>
            <a:rPr lang="en-US" cap="none" sz="1100" b="0" i="0" u="none" baseline="0">
              <a:solidFill>
                <a:srgbClr val="000080"/>
              </a:solidFill>
              <a:latin typeface="Arial"/>
              <a:ea typeface="Arial"/>
              <a:cs typeface="Arial"/>
            </a:rPr>
            <a:t>1. Complete the </a:t>
          </a:r>
          <a:r>
            <a:rPr lang="en-US" cap="none" sz="1100" b="1" i="0" u="none" baseline="0">
              <a:solidFill>
                <a:srgbClr val="000080"/>
              </a:solidFill>
              <a:latin typeface="Arial"/>
              <a:ea typeface="Arial"/>
              <a:cs typeface="Arial"/>
            </a:rPr>
            <a:t>Setup</a:t>
          </a:r>
          <a:r>
            <a:rPr lang="en-US" cap="none" sz="1100" b="0" i="0" u="none" baseline="0">
              <a:solidFill>
                <a:srgbClr val="000080"/>
              </a:solidFill>
              <a:latin typeface="Arial"/>
              <a:ea typeface="Arial"/>
              <a:cs typeface="Arial"/>
            </a:rPr>
            <a:t> sheet with details of the Activity Follow exercise.
2. Enter the results of the exercise into the </a:t>
          </a:r>
          <a:r>
            <a:rPr lang="en-US" cap="none" sz="1100" b="1" i="0" u="none" baseline="0">
              <a:solidFill>
                <a:srgbClr val="000080"/>
              </a:solidFill>
              <a:latin typeface="Arial"/>
              <a:ea typeface="Arial"/>
              <a:cs typeface="Arial"/>
            </a:rPr>
            <a:t>Data Entry</a:t>
          </a:r>
          <a:r>
            <a:rPr lang="en-US" cap="none" sz="1100" b="0" i="0" u="none" baseline="0">
              <a:solidFill>
                <a:srgbClr val="000080"/>
              </a:solidFill>
              <a:latin typeface="Arial"/>
              <a:ea typeface="Arial"/>
              <a:cs typeface="Arial"/>
            </a:rPr>
            <a:t> sheet.  This sheet contains tables for time spent, intended tasks, interruptions and distance travelled.  Scroll down to see all the tables.
4. View your results in tabular form in the </a:t>
          </a:r>
          <a:r>
            <a:rPr lang="en-US" cap="none" sz="1100" b="1" i="0" u="none" baseline="0">
              <a:solidFill>
                <a:srgbClr val="000080"/>
              </a:solidFill>
              <a:latin typeface="Arial"/>
              <a:ea typeface="Arial"/>
              <a:cs typeface="Arial"/>
            </a:rPr>
            <a:t>Results</a:t>
          </a:r>
          <a:r>
            <a:rPr lang="en-US" cap="none" sz="1100" b="0" i="0" u="none" baseline="0">
              <a:solidFill>
                <a:srgbClr val="000080"/>
              </a:solidFill>
              <a:latin typeface="Arial"/>
              <a:ea typeface="Arial"/>
              <a:cs typeface="Arial"/>
            </a:rPr>
            <a:t> sheet or as bar charts in the </a:t>
          </a:r>
          <a:r>
            <a:rPr lang="en-US" cap="none" sz="1100" b="1" i="0" u="none" baseline="0">
              <a:solidFill>
                <a:srgbClr val="000080"/>
              </a:solidFill>
              <a:latin typeface="Arial"/>
              <a:ea typeface="Arial"/>
              <a:cs typeface="Arial"/>
            </a:rPr>
            <a:t>Charts</a:t>
          </a:r>
          <a:r>
            <a:rPr lang="en-US" cap="none" sz="1100" b="0" i="0" u="none" baseline="0">
              <a:solidFill>
                <a:srgbClr val="000080"/>
              </a:solidFill>
              <a:latin typeface="Arial"/>
              <a:ea typeface="Arial"/>
              <a:cs typeface="Arial"/>
            </a:rPr>
            <a:t> sheet.
</a:t>
          </a:r>
          <a:r>
            <a:rPr lang="en-US" cap="none" sz="1000" b="0" i="0" u="none" baseline="0">
              <a:solidFill>
                <a:srgbClr val="000080"/>
              </a:solidFill>
              <a:latin typeface="Arial"/>
              <a:ea typeface="Arial"/>
              <a:cs typeface="Arial"/>
            </a:rPr>
            <a:t>
</a:t>
          </a:r>
          <a:r>
            <a:rPr lang="en-US" cap="none" sz="1200" b="1" i="0" u="none" baseline="0">
              <a:solidFill>
                <a:srgbClr val="000080"/>
              </a:solidFill>
              <a:latin typeface="Arial"/>
              <a:ea typeface="Arial"/>
              <a:cs typeface="Arial"/>
            </a:rPr>
            <a:t>How do I move to the different sheets?</a:t>
          </a:r>
          <a:r>
            <a:rPr lang="en-US" cap="none" sz="1000" b="0" i="0" u="none" baseline="0">
              <a:solidFill>
                <a:srgbClr val="000080"/>
              </a:solidFill>
              <a:latin typeface="Arial"/>
              <a:ea typeface="Arial"/>
              <a:cs typeface="Arial"/>
            </a:rPr>
            <a:t>
Use t</a:t>
          </a:r>
          <a:r>
            <a:rPr lang="en-US" cap="none" sz="1100" b="0" i="0" u="none" baseline="0">
              <a:solidFill>
                <a:srgbClr val="000080"/>
              </a:solidFill>
              <a:latin typeface="Arial"/>
              <a:ea typeface="Arial"/>
              <a:cs typeface="Arial"/>
            </a:rPr>
            <a:t>he Navigation bar at the top of each screen.  Click on the button for the sheet you want.
</a:t>
          </a:r>
          <a:r>
            <a:rPr lang="en-US" cap="none" sz="1200" b="1" i="0" u="none" baseline="0">
              <a:solidFill>
                <a:srgbClr val="000080"/>
              </a:solidFill>
              <a:latin typeface="Arial"/>
              <a:ea typeface="Arial"/>
              <a:cs typeface="Arial"/>
            </a:rPr>
            <a:t>How do I print ?</a:t>
          </a:r>
          <a:r>
            <a:rPr lang="en-US" cap="none" sz="1100" b="0" i="0" u="none" baseline="0">
              <a:solidFill>
                <a:srgbClr val="000080"/>
              </a:solidFill>
              <a:latin typeface="Arial"/>
              <a:ea typeface="Arial"/>
              <a:cs typeface="Arial"/>
            </a:rPr>
            <a:t>
On the </a:t>
          </a:r>
          <a:r>
            <a:rPr lang="en-US" cap="none" sz="1100" b="1" i="0" u="none" baseline="0">
              <a:solidFill>
                <a:srgbClr val="000080"/>
              </a:solidFill>
              <a:latin typeface="Arial"/>
              <a:ea typeface="Arial"/>
              <a:cs typeface="Arial"/>
            </a:rPr>
            <a:t>Results</a:t>
          </a:r>
          <a:r>
            <a:rPr lang="en-US" cap="none" sz="1100" b="0" i="0" u="none" baseline="0">
              <a:solidFill>
                <a:srgbClr val="000080"/>
              </a:solidFill>
              <a:latin typeface="Arial"/>
              <a:ea typeface="Arial"/>
              <a:cs typeface="Arial"/>
            </a:rPr>
            <a:t>  or </a:t>
          </a:r>
          <a:r>
            <a:rPr lang="en-US" cap="none" sz="1100" b="1" i="0" u="none" baseline="0">
              <a:solidFill>
                <a:srgbClr val="000080"/>
              </a:solidFill>
              <a:latin typeface="Arial"/>
              <a:ea typeface="Arial"/>
              <a:cs typeface="Arial"/>
            </a:rPr>
            <a:t>Chart</a:t>
          </a:r>
          <a:r>
            <a:rPr lang="en-US" cap="none" sz="1100" b="0" i="0" u="none" baseline="0">
              <a:solidFill>
                <a:srgbClr val="000080"/>
              </a:solidFill>
              <a:latin typeface="Arial"/>
              <a:ea typeface="Arial"/>
              <a:cs typeface="Arial"/>
            </a:rPr>
            <a:t> sheets, click on the printer icon (like the one on the right) to print on A4 paper.</a:t>
          </a:r>
        </a:p>
      </xdr:txBody>
    </xdr:sp>
    <xdr:clientData/>
  </xdr:twoCellAnchor>
  <xdr:twoCellAnchor editAs="oneCell">
    <xdr:from>
      <xdr:col>9</xdr:col>
      <xdr:colOff>228600</xdr:colOff>
      <xdr:row>12</xdr:row>
      <xdr:rowOff>38100</xdr:rowOff>
    </xdr:from>
    <xdr:to>
      <xdr:col>10</xdr:col>
      <xdr:colOff>400050</xdr:colOff>
      <xdr:row>12</xdr:row>
      <xdr:rowOff>819150</xdr:rowOff>
    </xdr:to>
    <xdr:pic>
      <xdr:nvPicPr>
        <xdr:cNvPr id="3" name="Picture 8"/>
        <xdr:cNvPicPr preferRelativeResize="1">
          <a:picLocks noChangeAspect="1"/>
        </xdr:cNvPicPr>
      </xdr:nvPicPr>
      <xdr:blipFill>
        <a:blip r:embed="rId2"/>
        <a:stretch>
          <a:fillRect/>
        </a:stretch>
      </xdr:blipFill>
      <xdr:spPr>
        <a:xfrm>
          <a:off x="6943725" y="2714625"/>
          <a:ext cx="781050" cy="781050"/>
        </a:xfrm>
        <a:prstGeom prst="rect">
          <a:avLst/>
        </a:prstGeom>
        <a:noFill/>
        <a:ln w="9525" cmpd="sng">
          <a:noFill/>
        </a:ln>
      </xdr:spPr>
    </xdr:pic>
    <xdr:clientData/>
  </xdr:twoCellAnchor>
  <xdr:twoCellAnchor editAs="absolute">
    <xdr:from>
      <xdr:col>0</xdr:col>
      <xdr:colOff>1333500</xdr:colOff>
      <xdr:row>3</xdr:row>
      <xdr:rowOff>47625</xdr:rowOff>
    </xdr:from>
    <xdr:to>
      <xdr:col>1</xdr:col>
      <xdr:colOff>1038225</xdr:colOff>
      <xdr:row>3</xdr:row>
      <xdr:rowOff>314325</xdr:rowOff>
    </xdr:to>
    <xdr:sp>
      <xdr:nvSpPr>
        <xdr:cNvPr id="4" name="TextBox 9">
          <a:hlinkClick r:id="rId3"/>
        </xdr:cNvPr>
        <xdr:cNvSpPr txBox="1">
          <a:spLocks noChangeArrowheads="1"/>
        </xdr:cNvSpPr>
      </xdr:nvSpPr>
      <xdr:spPr>
        <a:xfrm>
          <a:off x="1333500"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2</xdr:col>
      <xdr:colOff>57150</xdr:colOff>
      <xdr:row>3</xdr:row>
      <xdr:rowOff>47625</xdr:rowOff>
    </xdr:from>
    <xdr:to>
      <xdr:col>3</xdr:col>
      <xdr:colOff>523875</xdr:colOff>
      <xdr:row>3</xdr:row>
      <xdr:rowOff>314325</xdr:rowOff>
    </xdr:to>
    <xdr:sp>
      <xdr:nvSpPr>
        <xdr:cNvPr id="5" name="TextBox 10">
          <a:hlinkClick r:id="rId4"/>
        </xdr:cNvPr>
        <xdr:cNvSpPr txBox="1">
          <a:spLocks noChangeArrowheads="1"/>
        </xdr:cNvSpPr>
      </xdr:nvSpPr>
      <xdr:spPr>
        <a:xfrm>
          <a:off x="2505075"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4</xdr:col>
      <xdr:colOff>19050</xdr:colOff>
      <xdr:row>3</xdr:row>
      <xdr:rowOff>47625</xdr:rowOff>
    </xdr:from>
    <xdr:to>
      <xdr:col>5</xdr:col>
      <xdr:colOff>485775</xdr:colOff>
      <xdr:row>3</xdr:row>
      <xdr:rowOff>314325</xdr:rowOff>
    </xdr:to>
    <xdr:sp>
      <xdr:nvSpPr>
        <xdr:cNvPr id="6" name="TextBox 11">
          <a:hlinkClick r:id="rId5"/>
        </xdr:cNvPr>
        <xdr:cNvSpPr txBox="1">
          <a:spLocks noChangeArrowheads="1"/>
        </xdr:cNvSpPr>
      </xdr:nvSpPr>
      <xdr:spPr>
        <a:xfrm>
          <a:off x="3686175"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7</xdr:col>
      <xdr:colOff>552450</xdr:colOff>
      <xdr:row>3</xdr:row>
      <xdr:rowOff>47625</xdr:rowOff>
    </xdr:from>
    <xdr:to>
      <xdr:col>9</xdr:col>
      <xdr:colOff>409575</xdr:colOff>
      <xdr:row>3</xdr:row>
      <xdr:rowOff>314325</xdr:rowOff>
    </xdr:to>
    <xdr:sp>
      <xdr:nvSpPr>
        <xdr:cNvPr id="7" name="TextBox 12">
          <a:hlinkClick r:id="rId6"/>
        </xdr:cNvPr>
        <xdr:cNvSpPr txBox="1">
          <a:spLocks noChangeArrowheads="1"/>
        </xdr:cNvSpPr>
      </xdr:nvSpPr>
      <xdr:spPr>
        <a:xfrm>
          <a:off x="6048375"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5</xdr:col>
      <xdr:colOff>590550</xdr:colOff>
      <xdr:row>3</xdr:row>
      <xdr:rowOff>47625</xdr:rowOff>
    </xdr:from>
    <xdr:to>
      <xdr:col>7</xdr:col>
      <xdr:colOff>447675</xdr:colOff>
      <xdr:row>3</xdr:row>
      <xdr:rowOff>314325</xdr:rowOff>
    </xdr:to>
    <xdr:sp>
      <xdr:nvSpPr>
        <xdr:cNvPr id="8" name="TextBox 14">
          <a:hlinkClick r:id="rId7"/>
        </xdr:cNvPr>
        <xdr:cNvSpPr txBox="1">
          <a:spLocks noChangeArrowheads="1"/>
        </xdr:cNvSpPr>
      </xdr:nvSpPr>
      <xdr:spPr>
        <a:xfrm>
          <a:off x="4867275" y="7620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28575</xdr:colOff>
      <xdr:row>0</xdr:row>
      <xdr:rowOff>9525</xdr:rowOff>
    </xdr:from>
    <xdr:to>
      <xdr:col>12</xdr:col>
      <xdr:colOff>114300</xdr:colOff>
      <xdr:row>3</xdr:row>
      <xdr:rowOff>0</xdr:rowOff>
    </xdr:to>
    <xdr:pic>
      <xdr:nvPicPr>
        <xdr:cNvPr id="1" name="Picture 1"/>
        <xdr:cNvPicPr preferRelativeResize="1">
          <a:picLocks noChangeAspect="1"/>
        </xdr:cNvPicPr>
      </xdr:nvPicPr>
      <xdr:blipFill>
        <a:blip r:embed="rId1"/>
        <a:stretch>
          <a:fillRect/>
        </a:stretch>
      </xdr:blipFill>
      <xdr:spPr>
        <a:xfrm>
          <a:off x="6858000" y="9525"/>
          <a:ext cx="1914525" cy="666750"/>
        </a:xfrm>
        <a:prstGeom prst="rect">
          <a:avLst/>
        </a:prstGeom>
        <a:noFill/>
        <a:ln w="9525" cmpd="sng">
          <a:noFill/>
        </a:ln>
      </xdr:spPr>
    </xdr:pic>
    <xdr:clientData/>
  </xdr:twoCellAnchor>
  <xdr:twoCellAnchor>
    <xdr:from>
      <xdr:col>0</xdr:col>
      <xdr:colOff>361950</xdr:colOff>
      <xdr:row>12</xdr:row>
      <xdr:rowOff>66675</xdr:rowOff>
    </xdr:from>
    <xdr:to>
      <xdr:col>7</xdr:col>
      <xdr:colOff>304800</xdr:colOff>
      <xdr:row>24</xdr:row>
      <xdr:rowOff>66675</xdr:rowOff>
    </xdr:to>
    <xdr:sp>
      <xdr:nvSpPr>
        <xdr:cNvPr id="2" name="TextBox 2"/>
        <xdr:cNvSpPr txBox="1">
          <a:spLocks noChangeArrowheads="1"/>
        </xdr:cNvSpPr>
      </xdr:nvSpPr>
      <xdr:spPr>
        <a:xfrm>
          <a:off x="361950" y="2581275"/>
          <a:ext cx="5553075" cy="1943100"/>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What do I do on this sheet?</a:t>
          </a:r>
          <a:r>
            <a:rPr lang="en-US" cap="none" sz="1000" b="0"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1. Complete the general description section.</a:t>
          </a:r>
          <a:r>
            <a:rPr lang="en-US" cap="none" sz="1000" b="0" i="0" u="none" baseline="0">
              <a:solidFill>
                <a:srgbClr val="000080"/>
              </a:solidFill>
              <a:latin typeface="Arial"/>
              <a:ea typeface="Arial"/>
              <a:cs typeface="Arial"/>
            </a:rPr>
            <a:t>
Enter the relevant data into the yellow shaded cells.  They are used in the chart titles and in the calculations.
</a:t>
          </a:r>
          <a:r>
            <a:rPr lang="en-US" cap="none" sz="1000" b="1" i="1" u="none" baseline="0">
              <a:solidFill>
                <a:srgbClr val="000080"/>
              </a:solidFill>
              <a:latin typeface="Arial"/>
              <a:ea typeface="Arial"/>
              <a:cs typeface="Arial"/>
            </a:rPr>
            <a:t>Organisation</a:t>
          </a:r>
          <a:r>
            <a:rPr lang="en-US" cap="none" sz="1000" b="0" i="1" u="none" baseline="0">
              <a:solidFill>
                <a:srgbClr val="000080"/>
              </a:solidFill>
              <a:latin typeface="Arial"/>
              <a:ea typeface="Arial"/>
              <a:cs typeface="Arial"/>
            </a:rPr>
            <a:t>:</a:t>
          </a:r>
          <a:r>
            <a:rPr lang="en-US" cap="none" sz="1000" b="0" i="0" u="none" baseline="0">
              <a:solidFill>
                <a:srgbClr val="000080"/>
              </a:solidFill>
              <a:latin typeface="Arial"/>
              <a:ea typeface="Arial"/>
              <a:cs typeface="Arial"/>
            </a:rPr>
            <a:t> Enter your organisation name here
</a:t>
          </a:r>
          <a:r>
            <a:rPr lang="en-US" cap="none" sz="1000" b="1" i="1" u="none" baseline="0">
              <a:solidFill>
                <a:srgbClr val="000080"/>
              </a:solidFill>
              <a:latin typeface="Arial"/>
              <a:ea typeface="Arial"/>
              <a:cs typeface="Arial"/>
            </a:rPr>
            <a:t>Ward</a:t>
          </a:r>
          <a:r>
            <a:rPr lang="en-US" cap="none" sz="1000" b="0" i="1" u="none" baseline="0">
              <a:solidFill>
                <a:srgbClr val="000080"/>
              </a:solidFill>
              <a:latin typeface="Arial"/>
              <a:ea typeface="Arial"/>
              <a:cs typeface="Arial"/>
            </a:rPr>
            <a:t>:</a:t>
          </a:r>
          <a:r>
            <a:rPr lang="en-US" cap="none" sz="1000" b="0" i="0" u="none" baseline="0">
              <a:solidFill>
                <a:srgbClr val="000080"/>
              </a:solidFill>
              <a:latin typeface="Arial"/>
              <a:ea typeface="Arial"/>
              <a:cs typeface="Arial"/>
            </a:rPr>
            <a:t> Enter your ward name here
</a:t>
          </a:r>
          <a:r>
            <a:rPr lang="en-US" cap="none" sz="1000" b="1" i="1" u="none" baseline="0">
              <a:solidFill>
                <a:srgbClr val="000080"/>
              </a:solidFill>
              <a:latin typeface="Arial"/>
              <a:ea typeface="Arial"/>
              <a:cs typeface="Arial"/>
            </a:rPr>
            <a:t>Survey date</a:t>
          </a:r>
          <a:r>
            <a:rPr lang="en-US" cap="none" sz="1000" b="0" i="1" u="none" baseline="0">
              <a:solidFill>
                <a:srgbClr val="000080"/>
              </a:solidFill>
              <a:latin typeface="Arial"/>
              <a:ea typeface="Arial"/>
              <a:cs typeface="Arial"/>
            </a:rPr>
            <a:t>:</a:t>
          </a:r>
          <a:r>
            <a:rPr lang="en-US" cap="none" sz="1000" b="0" i="0" u="none" baseline="0">
              <a:solidFill>
                <a:srgbClr val="000080"/>
              </a:solidFill>
              <a:latin typeface="Arial"/>
              <a:ea typeface="Arial"/>
              <a:cs typeface="Arial"/>
            </a:rPr>
            <a:t> Enter the date on which you undertook the activity follow exercise here
</a:t>
          </a:r>
          <a:r>
            <a:rPr lang="en-US" cap="none" sz="1000" b="1" i="1" u="none" baseline="0">
              <a:solidFill>
                <a:srgbClr val="000080"/>
              </a:solidFill>
              <a:latin typeface="Arial"/>
              <a:ea typeface="Arial"/>
              <a:cs typeface="Arial"/>
            </a:rPr>
            <a:t>Observation period</a:t>
          </a:r>
          <a:r>
            <a:rPr lang="en-US" cap="none" sz="1000" b="0" i="1" u="none" baseline="0">
              <a:solidFill>
                <a:srgbClr val="000080"/>
              </a:solidFill>
              <a:latin typeface="Arial"/>
              <a:ea typeface="Arial"/>
              <a:cs typeface="Arial"/>
            </a:rPr>
            <a:t>:</a:t>
          </a:r>
          <a:r>
            <a:rPr lang="en-US" cap="none" sz="1000" b="0" i="0" u="none" baseline="0">
              <a:solidFill>
                <a:srgbClr val="000080"/>
              </a:solidFill>
              <a:latin typeface="Arial"/>
              <a:ea typeface="Arial"/>
              <a:cs typeface="Arial"/>
            </a:rPr>
            <a:t> Enter the time in hours over which the exercise took place here
</a:t>
          </a:r>
          <a:r>
            <a:rPr lang="en-US" cap="none" sz="1000" b="1" i="1" u="none" baseline="0">
              <a:solidFill>
                <a:srgbClr val="000080"/>
              </a:solidFill>
              <a:latin typeface="Arial"/>
              <a:ea typeface="Arial"/>
              <a:cs typeface="Arial"/>
            </a:rPr>
            <a:t>Start time</a:t>
          </a:r>
          <a:r>
            <a:rPr lang="en-US" cap="none" sz="1000" b="0" i="0" u="none" baseline="0">
              <a:solidFill>
                <a:srgbClr val="000080"/>
              </a:solidFill>
              <a:latin typeface="Arial"/>
              <a:ea typeface="Arial"/>
              <a:cs typeface="Arial"/>
            </a:rPr>
            <a:t>: Enter the time that the exercise commenced here
</a:t>
          </a:r>
        </a:p>
      </xdr:txBody>
    </xdr:sp>
    <xdr:clientData/>
  </xdr:twoCellAnchor>
  <xdr:twoCellAnchor editAs="absolute">
    <xdr:from>
      <xdr:col>1</xdr:col>
      <xdr:colOff>904875</xdr:colOff>
      <xdr:row>3</xdr:row>
      <xdr:rowOff>47625</xdr:rowOff>
    </xdr:from>
    <xdr:to>
      <xdr:col>2</xdr:col>
      <xdr:colOff>933450</xdr:colOff>
      <xdr:row>3</xdr:row>
      <xdr:rowOff>314325</xdr:rowOff>
    </xdr:to>
    <xdr:sp>
      <xdr:nvSpPr>
        <xdr:cNvPr id="3" name="TextBox 9">
          <a:hlinkClick r:id="rId2"/>
        </xdr:cNvPr>
        <xdr:cNvSpPr txBox="1">
          <a:spLocks noChangeArrowheads="1"/>
        </xdr:cNvSpPr>
      </xdr:nvSpPr>
      <xdr:spPr>
        <a:xfrm>
          <a:off x="1314450"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2</xdr:col>
      <xdr:colOff>1028700</xdr:colOff>
      <xdr:row>3</xdr:row>
      <xdr:rowOff>47625</xdr:rowOff>
    </xdr:from>
    <xdr:to>
      <xdr:col>4</xdr:col>
      <xdr:colOff>9525</xdr:colOff>
      <xdr:row>3</xdr:row>
      <xdr:rowOff>314325</xdr:rowOff>
    </xdr:to>
    <xdr:sp>
      <xdr:nvSpPr>
        <xdr:cNvPr id="4" name="TextBox 10">
          <a:hlinkClick r:id="rId3"/>
        </xdr:cNvPr>
        <xdr:cNvSpPr txBox="1">
          <a:spLocks noChangeArrowheads="1"/>
        </xdr:cNvSpPr>
      </xdr:nvSpPr>
      <xdr:spPr>
        <a:xfrm>
          <a:off x="248602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4</xdr:col>
      <xdr:colOff>114300</xdr:colOff>
      <xdr:row>3</xdr:row>
      <xdr:rowOff>47625</xdr:rowOff>
    </xdr:from>
    <xdr:to>
      <xdr:col>5</xdr:col>
      <xdr:colOff>142875</xdr:colOff>
      <xdr:row>3</xdr:row>
      <xdr:rowOff>314325</xdr:rowOff>
    </xdr:to>
    <xdr:sp>
      <xdr:nvSpPr>
        <xdr:cNvPr id="5" name="TextBox 11">
          <a:hlinkClick r:id="rId4"/>
        </xdr:cNvPr>
        <xdr:cNvSpPr txBox="1">
          <a:spLocks noChangeArrowheads="1"/>
        </xdr:cNvSpPr>
      </xdr:nvSpPr>
      <xdr:spPr>
        <a:xfrm>
          <a:off x="366712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7</xdr:col>
      <xdr:colOff>419100</xdr:colOff>
      <xdr:row>3</xdr:row>
      <xdr:rowOff>47625</xdr:rowOff>
    </xdr:from>
    <xdr:to>
      <xdr:col>9</xdr:col>
      <xdr:colOff>276225</xdr:colOff>
      <xdr:row>3</xdr:row>
      <xdr:rowOff>314325</xdr:rowOff>
    </xdr:to>
    <xdr:sp>
      <xdr:nvSpPr>
        <xdr:cNvPr id="6" name="TextBox 12">
          <a:hlinkClick r:id="rId5"/>
        </xdr:cNvPr>
        <xdr:cNvSpPr txBox="1">
          <a:spLocks noChangeArrowheads="1"/>
        </xdr:cNvSpPr>
      </xdr:nvSpPr>
      <xdr:spPr>
        <a:xfrm>
          <a:off x="602932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5</xdr:col>
      <xdr:colOff>247650</xdr:colOff>
      <xdr:row>3</xdr:row>
      <xdr:rowOff>47625</xdr:rowOff>
    </xdr:from>
    <xdr:to>
      <xdr:col>7</xdr:col>
      <xdr:colOff>314325</xdr:colOff>
      <xdr:row>3</xdr:row>
      <xdr:rowOff>314325</xdr:rowOff>
    </xdr:to>
    <xdr:sp>
      <xdr:nvSpPr>
        <xdr:cNvPr id="7" name="TextBox 14">
          <a:hlinkClick r:id="rId6"/>
        </xdr:cNvPr>
        <xdr:cNvSpPr txBox="1">
          <a:spLocks noChangeArrowheads="1"/>
        </xdr:cNvSpPr>
      </xdr:nvSpPr>
      <xdr:spPr>
        <a:xfrm>
          <a:off x="484822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142875</xdr:colOff>
      <xdr:row>0</xdr:row>
      <xdr:rowOff>0</xdr:rowOff>
    </xdr:from>
    <xdr:to>
      <xdr:col>15</xdr:col>
      <xdr:colOff>28575</xdr:colOff>
      <xdr:row>2</xdr:row>
      <xdr:rowOff>152400</xdr:rowOff>
    </xdr:to>
    <xdr:pic>
      <xdr:nvPicPr>
        <xdr:cNvPr id="1" name="Picture 1"/>
        <xdr:cNvPicPr preferRelativeResize="1">
          <a:picLocks noChangeAspect="1"/>
        </xdr:cNvPicPr>
      </xdr:nvPicPr>
      <xdr:blipFill>
        <a:blip r:embed="rId1"/>
        <a:stretch>
          <a:fillRect/>
        </a:stretch>
      </xdr:blipFill>
      <xdr:spPr>
        <a:xfrm>
          <a:off x="7019925" y="0"/>
          <a:ext cx="1943100" cy="666750"/>
        </a:xfrm>
        <a:prstGeom prst="rect">
          <a:avLst/>
        </a:prstGeom>
        <a:noFill/>
        <a:ln w="9525" cmpd="sng">
          <a:noFill/>
        </a:ln>
      </xdr:spPr>
    </xdr:pic>
    <xdr:clientData/>
  </xdr:twoCellAnchor>
  <xdr:twoCellAnchor>
    <xdr:from>
      <xdr:col>0</xdr:col>
      <xdr:colOff>38100</xdr:colOff>
      <xdr:row>4</xdr:row>
      <xdr:rowOff>161925</xdr:rowOff>
    </xdr:from>
    <xdr:to>
      <xdr:col>15</xdr:col>
      <xdr:colOff>9525</xdr:colOff>
      <xdr:row>4</xdr:row>
      <xdr:rowOff>447675</xdr:rowOff>
    </xdr:to>
    <xdr:sp>
      <xdr:nvSpPr>
        <xdr:cNvPr id="2" name="TextBox 6"/>
        <xdr:cNvSpPr txBox="1">
          <a:spLocks noChangeArrowheads="1"/>
        </xdr:cNvSpPr>
      </xdr:nvSpPr>
      <xdr:spPr>
        <a:xfrm>
          <a:off x="38100" y="1200150"/>
          <a:ext cx="8905875" cy="285750"/>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What do I do on this sheet? </a:t>
          </a:r>
          <a:r>
            <a:rPr lang="en-US" cap="none" sz="1000" b="0" i="0" u="none" baseline="0">
              <a:solidFill>
                <a:srgbClr val="000080"/>
              </a:solidFill>
              <a:latin typeface="Arial"/>
              <a:ea typeface="Arial"/>
              <a:cs typeface="Arial"/>
            </a:rPr>
            <a:t>scroll right for guidance
</a:t>
          </a:r>
        </a:p>
      </xdr:txBody>
    </xdr:sp>
    <xdr:clientData/>
  </xdr:twoCellAnchor>
  <xdr:twoCellAnchor editAs="absolute">
    <xdr:from>
      <xdr:col>1</xdr:col>
      <xdr:colOff>38100</xdr:colOff>
      <xdr:row>3</xdr:row>
      <xdr:rowOff>47625</xdr:rowOff>
    </xdr:from>
    <xdr:to>
      <xdr:col>2</xdr:col>
      <xdr:colOff>885825</xdr:colOff>
      <xdr:row>3</xdr:row>
      <xdr:rowOff>314325</xdr:rowOff>
    </xdr:to>
    <xdr:sp>
      <xdr:nvSpPr>
        <xdr:cNvPr id="3" name="TextBox 8">
          <a:hlinkClick r:id="rId2"/>
        </xdr:cNvPr>
        <xdr:cNvSpPr txBox="1">
          <a:spLocks noChangeArrowheads="1"/>
        </xdr:cNvSpPr>
      </xdr:nvSpPr>
      <xdr:spPr>
        <a:xfrm>
          <a:off x="1333500"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2</xdr:col>
      <xdr:colOff>981075</xdr:colOff>
      <xdr:row>3</xdr:row>
      <xdr:rowOff>47625</xdr:rowOff>
    </xdr:from>
    <xdr:to>
      <xdr:col>4</xdr:col>
      <xdr:colOff>304800</xdr:colOff>
      <xdr:row>3</xdr:row>
      <xdr:rowOff>314325</xdr:rowOff>
    </xdr:to>
    <xdr:sp>
      <xdr:nvSpPr>
        <xdr:cNvPr id="4" name="TextBox 9">
          <a:hlinkClick r:id="rId3"/>
        </xdr:cNvPr>
        <xdr:cNvSpPr txBox="1">
          <a:spLocks noChangeArrowheads="1"/>
        </xdr:cNvSpPr>
      </xdr:nvSpPr>
      <xdr:spPr>
        <a:xfrm>
          <a:off x="25050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4</xdr:col>
      <xdr:colOff>409575</xdr:colOff>
      <xdr:row>3</xdr:row>
      <xdr:rowOff>47625</xdr:rowOff>
    </xdr:from>
    <xdr:to>
      <xdr:col>6</xdr:col>
      <xdr:colOff>457200</xdr:colOff>
      <xdr:row>3</xdr:row>
      <xdr:rowOff>314325</xdr:rowOff>
    </xdr:to>
    <xdr:sp>
      <xdr:nvSpPr>
        <xdr:cNvPr id="5" name="TextBox 10">
          <a:hlinkClick r:id="rId4"/>
        </xdr:cNvPr>
        <xdr:cNvSpPr txBox="1">
          <a:spLocks noChangeArrowheads="1"/>
        </xdr:cNvSpPr>
      </xdr:nvSpPr>
      <xdr:spPr>
        <a:xfrm>
          <a:off x="36861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9</xdr:col>
      <xdr:colOff>200025</xdr:colOff>
      <xdr:row>3</xdr:row>
      <xdr:rowOff>47625</xdr:rowOff>
    </xdr:from>
    <xdr:to>
      <xdr:col>11</xdr:col>
      <xdr:colOff>247650</xdr:colOff>
      <xdr:row>3</xdr:row>
      <xdr:rowOff>314325</xdr:rowOff>
    </xdr:to>
    <xdr:sp>
      <xdr:nvSpPr>
        <xdr:cNvPr id="6" name="TextBox 11">
          <a:hlinkClick r:id="rId5"/>
        </xdr:cNvPr>
        <xdr:cNvSpPr txBox="1">
          <a:spLocks noChangeArrowheads="1"/>
        </xdr:cNvSpPr>
      </xdr:nvSpPr>
      <xdr:spPr>
        <a:xfrm>
          <a:off x="60483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7</xdr:col>
      <xdr:colOff>47625</xdr:colOff>
      <xdr:row>3</xdr:row>
      <xdr:rowOff>47625</xdr:rowOff>
    </xdr:from>
    <xdr:to>
      <xdr:col>9</xdr:col>
      <xdr:colOff>95250</xdr:colOff>
      <xdr:row>3</xdr:row>
      <xdr:rowOff>314325</xdr:rowOff>
    </xdr:to>
    <xdr:sp>
      <xdr:nvSpPr>
        <xdr:cNvPr id="7" name="TextBox 13">
          <a:hlinkClick r:id="rId6"/>
        </xdr:cNvPr>
        <xdr:cNvSpPr txBox="1">
          <a:spLocks noChangeArrowheads="1"/>
        </xdr:cNvSpPr>
      </xdr:nvSpPr>
      <xdr:spPr>
        <a:xfrm>
          <a:off x="48672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twoCellAnchor>
    <xdr:from>
      <xdr:col>16</xdr:col>
      <xdr:colOff>38100</xdr:colOff>
      <xdr:row>4</xdr:row>
      <xdr:rowOff>161925</xdr:rowOff>
    </xdr:from>
    <xdr:to>
      <xdr:col>25</xdr:col>
      <xdr:colOff>190500</xdr:colOff>
      <xdr:row>32</xdr:row>
      <xdr:rowOff>0</xdr:rowOff>
    </xdr:to>
    <xdr:sp>
      <xdr:nvSpPr>
        <xdr:cNvPr id="8" name="TextBox 14"/>
        <xdr:cNvSpPr txBox="1">
          <a:spLocks noChangeArrowheads="1"/>
        </xdr:cNvSpPr>
      </xdr:nvSpPr>
      <xdr:spPr>
        <a:xfrm>
          <a:off x="9582150" y="1200150"/>
          <a:ext cx="5638800" cy="3857625"/>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What do I do on this sheet?</a:t>
          </a:r>
          <a:r>
            <a:rPr lang="en-US" cap="none" sz="1000" b="0"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1) Enter data into the Direct care time table</a:t>
          </a:r>
          <a:r>
            <a:rPr lang="en-US" cap="none" sz="1000" b="0" i="0" u="none" baseline="0">
              <a:solidFill>
                <a:srgbClr val="000080"/>
              </a:solidFill>
              <a:latin typeface="Arial"/>
              <a:ea typeface="Arial"/>
              <a:cs typeface="Arial"/>
            </a:rPr>
            <a:t>
Enter the number of minutes staff member observed performing each task in each hour.  If a particular task has no observations then leave the cell blank.  Each column should add up to 60 minutes.  The spreadsheet checks this and provides a status message at the bottom of the column.  The status messages are </a:t>
          </a:r>
          <a:r>
            <a:rPr lang="en-US" cap="none" sz="1000" b="1" i="0" u="none" baseline="0">
              <a:solidFill>
                <a:srgbClr val="FF0000"/>
              </a:solidFill>
              <a:latin typeface="Arial"/>
              <a:ea typeface="Arial"/>
              <a:cs typeface="Arial"/>
            </a:rPr>
            <a:t>OK</a:t>
          </a:r>
          <a:r>
            <a:rPr lang="en-US" cap="none" sz="1000" b="0" i="0" u="none" baseline="0">
              <a:solidFill>
                <a:srgbClr val="000080"/>
              </a:solidFill>
              <a:latin typeface="Arial"/>
              <a:ea typeface="Arial"/>
              <a:cs typeface="Arial"/>
            </a:rPr>
            <a:t>, </a:t>
          </a:r>
          <a:r>
            <a:rPr lang="en-US" cap="none" sz="1000" b="1" i="0" u="none" baseline="0">
              <a:solidFill>
                <a:srgbClr val="FF0000"/>
              </a:solidFill>
              <a:latin typeface="Arial"/>
              <a:ea typeface="Arial"/>
              <a:cs typeface="Arial"/>
            </a:rPr>
            <a:t>! Missing</a:t>
          </a:r>
          <a:r>
            <a:rPr lang="en-US" cap="none" sz="1000" b="0" i="0" u="none" baseline="0">
              <a:solidFill>
                <a:srgbClr val="000080"/>
              </a:solidFill>
              <a:latin typeface="Arial"/>
              <a:ea typeface="Arial"/>
              <a:cs typeface="Arial"/>
            </a:rPr>
            <a:t> (some minutes missing) or </a:t>
          </a:r>
          <a:r>
            <a:rPr lang="en-US" cap="none" sz="1000" b="1" i="0" u="none" baseline="0">
              <a:solidFill>
                <a:srgbClr val="FF0000"/>
              </a:solidFill>
              <a:latin typeface="Arial"/>
              <a:ea typeface="Arial"/>
              <a:cs typeface="Arial"/>
            </a:rPr>
            <a:t>! Surplus</a:t>
          </a:r>
          <a:r>
            <a:rPr lang="en-US" cap="none" sz="1000" b="0" i="0" u="none" baseline="0">
              <a:solidFill>
                <a:srgbClr val="000080"/>
              </a:solidFill>
              <a:latin typeface="Arial"/>
              <a:ea typeface="Arial"/>
              <a:cs typeface="Arial"/>
            </a:rPr>
            <a:t> (too many minutes entered).  Enter data into the yellow shaded cells only.
</a:t>
          </a:r>
          <a:r>
            <a:rPr lang="en-US" cap="none" sz="1000" b="1" i="0" u="none" baseline="0">
              <a:solidFill>
                <a:srgbClr val="000080"/>
              </a:solidFill>
              <a:latin typeface="Arial"/>
              <a:ea typeface="Arial"/>
              <a:cs typeface="Arial"/>
            </a:rPr>
            <a:t>2) Enter data into the Intended Tasks Tally</a:t>
          </a:r>
          <a:r>
            <a:rPr lang="en-US" cap="none" sz="1000" b="0" i="0" u="none" baseline="0">
              <a:solidFill>
                <a:srgbClr val="000080"/>
              </a:solidFill>
              <a:latin typeface="Arial"/>
              <a:ea typeface="Arial"/>
              <a:cs typeface="Arial"/>
            </a:rPr>
            <a:t>
Scroll down.  Enter the number of minutes staff member intended to be performing each task in each hour.  If a particular task has no observations then leave the cell blank.  Each column should add up to 60 minutes.  The spreadsheet checks this and provides a status message at the bottom of the column.  The status messages are </a:t>
          </a:r>
          <a:r>
            <a:rPr lang="en-US" cap="none" sz="1000" b="1" i="0" u="none" baseline="0">
              <a:solidFill>
                <a:srgbClr val="FF0000"/>
              </a:solidFill>
              <a:latin typeface="Arial"/>
              <a:ea typeface="Arial"/>
              <a:cs typeface="Arial"/>
            </a:rPr>
            <a:t>OK</a:t>
          </a:r>
          <a:r>
            <a:rPr lang="en-US" cap="none" sz="1000" b="0" i="0" u="none" baseline="0">
              <a:solidFill>
                <a:srgbClr val="000080"/>
              </a:solidFill>
              <a:latin typeface="Arial"/>
              <a:ea typeface="Arial"/>
              <a:cs typeface="Arial"/>
            </a:rPr>
            <a:t>, </a:t>
          </a:r>
          <a:r>
            <a:rPr lang="en-US" cap="none" sz="1000" b="1" i="0" u="none" baseline="0">
              <a:solidFill>
                <a:srgbClr val="FF0000"/>
              </a:solidFill>
              <a:latin typeface="Arial"/>
              <a:ea typeface="Arial"/>
              <a:cs typeface="Arial"/>
            </a:rPr>
            <a:t>! Missing</a:t>
          </a:r>
          <a:r>
            <a:rPr lang="en-US" cap="none" sz="1000" b="0" i="0" u="none" baseline="0">
              <a:solidFill>
                <a:srgbClr val="000080"/>
              </a:solidFill>
              <a:latin typeface="Arial"/>
              <a:ea typeface="Arial"/>
              <a:cs typeface="Arial"/>
            </a:rPr>
            <a:t> (some minutes missing) or </a:t>
          </a:r>
          <a:r>
            <a:rPr lang="en-US" cap="none" sz="1000" b="1" i="0" u="none" baseline="0">
              <a:solidFill>
                <a:srgbClr val="FF0000"/>
              </a:solidFill>
              <a:latin typeface="Arial"/>
              <a:ea typeface="Arial"/>
              <a:cs typeface="Arial"/>
            </a:rPr>
            <a:t>! Surplus</a:t>
          </a:r>
          <a:r>
            <a:rPr lang="en-US" cap="none" sz="1000" b="0" i="0" u="none" baseline="0">
              <a:solidFill>
                <a:srgbClr val="000080"/>
              </a:solidFill>
              <a:latin typeface="Arial"/>
              <a:ea typeface="Arial"/>
              <a:cs typeface="Arial"/>
            </a:rPr>
            <a:t> (too many minutes entered).  Enter data into the yellow shaded cells only.
</a:t>
          </a:r>
          <a:r>
            <a:rPr lang="en-US" cap="none" sz="1000" b="1" i="0" u="none" baseline="0">
              <a:solidFill>
                <a:srgbClr val="000080"/>
              </a:solidFill>
              <a:latin typeface="Arial"/>
              <a:ea typeface="Arial"/>
              <a:cs typeface="Arial"/>
            </a:rPr>
            <a:t>3) Enter data into the Interruptions Counter</a:t>
          </a:r>
          <a:r>
            <a:rPr lang="en-US" cap="none" sz="1000" b="0" i="0" u="none" baseline="0">
              <a:solidFill>
                <a:srgbClr val="000080"/>
              </a:solidFill>
              <a:latin typeface="Arial"/>
              <a:ea typeface="Arial"/>
              <a:cs typeface="Arial"/>
            </a:rPr>
            <a:t>
Scroll down again.  Enter the number of times the staff member was interrupted or interrupted someone else in each hour for each type of interruption.   Enter data into the yellow shaded cells only.
4) Enter distance travelled
Enter the total metres travelled in each hour into the yellow shaded cells.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9</xdr:row>
      <xdr:rowOff>38100</xdr:rowOff>
    </xdr:from>
    <xdr:to>
      <xdr:col>8</xdr:col>
      <xdr:colOff>466725</xdr:colOff>
      <xdr:row>26</xdr:row>
      <xdr:rowOff>38100</xdr:rowOff>
    </xdr:to>
    <xdr:graphicFrame>
      <xdr:nvGraphicFramePr>
        <xdr:cNvPr id="1" name="Chart 1"/>
        <xdr:cNvGraphicFramePr/>
      </xdr:nvGraphicFramePr>
      <xdr:xfrm>
        <a:off x="533400" y="1914525"/>
        <a:ext cx="4981575" cy="2752725"/>
      </xdr:xfrm>
      <a:graphic>
        <a:graphicData uri="http://schemas.openxmlformats.org/drawingml/2006/chart">
          <c:chart xmlns:c="http://schemas.openxmlformats.org/drawingml/2006/chart" r:id="rId1"/>
        </a:graphicData>
      </a:graphic>
    </xdr:graphicFrame>
    <xdr:clientData/>
  </xdr:twoCellAnchor>
  <xdr:twoCellAnchor>
    <xdr:from>
      <xdr:col>10</xdr:col>
      <xdr:colOff>352425</xdr:colOff>
      <xdr:row>5</xdr:row>
      <xdr:rowOff>95250</xdr:rowOff>
    </xdr:from>
    <xdr:to>
      <xdr:col>13</xdr:col>
      <xdr:colOff>561975</xdr:colOff>
      <xdr:row>17</xdr:row>
      <xdr:rowOff>47625</xdr:rowOff>
    </xdr:to>
    <xdr:sp>
      <xdr:nvSpPr>
        <xdr:cNvPr id="2" name="TextBox 2"/>
        <xdr:cNvSpPr txBox="1">
          <a:spLocks noChangeArrowheads="1"/>
        </xdr:cNvSpPr>
      </xdr:nvSpPr>
      <xdr:spPr>
        <a:xfrm>
          <a:off x="6619875" y="1295400"/>
          <a:ext cx="2038350" cy="1924050"/>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How do I display the chart?</a:t>
          </a:r>
          <a:r>
            <a:rPr lang="en-US" cap="none" sz="1000" b="0" i="0" u="none" baseline="0">
              <a:solidFill>
                <a:srgbClr val="000080"/>
              </a:solidFill>
              <a:latin typeface="Arial"/>
              <a:ea typeface="Arial"/>
              <a:cs typeface="Arial"/>
            </a:rPr>
            <a:t>
Select the measure you want from the drop down list.  The chart is created automatically.  Click printer icon to print out the displayed chart on a full A4 sheet.
A description of the chart you have selected is shown in the green box below.</a:t>
          </a:r>
        </a:p>
      </xdr:txBody>
    </xdr:sp>
    <xdr:clientData/>
  </xdr:twoCellAnchor>
  <xdr:twoCellAnchor>
    <xdr:from>
      <xdr:col>11</xdr:col>
      <xdr:colOff>266700</xdr:colOff>
      <xdr:row>0</xdr:row>
      <xdr:rowOff>0</xdr:rowOff>
    </xdr:from>
    <xdr:to>
      <xdr:col>15</xdr:col>
      <xdr:colOff>28575</xdr:colOff>
      <xdr:row>2</xdr:row>
      <xdr:rowOff>152400</xdr:rowOff>
    </xdr:to>
    <xdr:pic>
      <xdr:nvPicPr>
        <xdr:cNvPr id="3" name="Picture 8"/>
        <xdr:cNvPicPr preferRelativeResize="1">
          <a:picLocks noChangeAspect="0"/>
        </xdr:cNvPicPr>
      </xdr:nvPicPr>
      <xdr:blipFill>
        <a:blip r:embed="rId2"/>
        <a:stretch>
          <a:fillRect/>
        </a:stretch>
      </xdr:blipFill>
      <xdr:spPr>
        <a:xfrm>
          <a:off x="7143750" y="0"/>
          <a:ext cx="2200275" cy="666750"/>
        </a:xfrm>
        <a:prstGeom prst="rect">
          <a:avLst/>
        </a:prstGeom>
        <a:noFill/>
        <a:ln w="9525" cmpd="sng">
          <a:noFill/>
        </a:ln>
      </xdr:spPr>
    </xdr:pic>
    <xdr:clientData/>
  </xdr:twoCellAnchor>
  <xdr:twoCellAnchor editAs="oneCell">
    <xdr:from>
      <xdr:col>9</xdr:col>
      <xdr:colOff>38100</xdr:colOff>
      <xdr:row>8</xdr:row>
      <xdr:rowOff>47625</xdr:rowOff>
    </xdr:from>
    <xdr:to>
      <xdr:col>10</xdr:col>
      <xdr:colOff>209550</xdr:colOff>
      <xdr:row>13</xdr:row>
      <xdr:rowOff>19050</xdr:rowOff>
    </xdr:to>
    <xdr:pic macro="[0]!Chart_print">
      <xdr:nvPicPr>
        <xdr:cNvPr id="4" name="Picture 9"/>
        <xdr:cNvPicPr preferRelativeResize="1">
          <a:picLocks noChangeAspect="1"/>
        </xdr:cNvPicPr>
      </xdr:nvPicPr>
      <xdr:blipFill>
        <a:blip r:embed="rId3"/>
        <a:stretch>
          <a:fillRect/>
        </a:stretch>
      </xdr:blipFill>
      <xdr:spPr>
        <a:xfrm>
          <a:off x="5695950" y="1762125"/>
          <a:ext cx="781050" cy="781050"/>
        </a:xfrm>
        <a:prstGeom prst="rect">
          <a:avLst/>
        </a:prstGeom>
        <a:noFill/>
        <a:ln w="9525" cmpd="sng">
          <a:noFill/>
        </a:ln>
      </xdr:spPr>
    </xdr:pic>
    <xdr:clientData/>
  </xdr:twoCellAnchor>
  <xdr:twoCellAnchor editAs="absolute">
    <xdr:from>
      <xdr:col>2</xdr:col>
      <xdr:colOff>76200</xdr:colOff>
      <xdr:row>3</xdr:row>
      <xdr:rowOff>38100</xdr:rowOff>
    </xdr:from>
    <xdr:to>
      <xdr:col>3</xdr:col>
      <xdr:colOff>542925</xdr:colOff>
      <xdr:row>3</xdr:row>
      <xdr:rowOff>304800</xdr:rowOff>
    </xdr:to>
    <xdr:sp>
      <xdr:nvSpPr>
        <xdr:cNvPr id="5" name="TextBox 15">
          <a:hlinkClick r:id="rId4"/>
        </xdr:cNvPr>
        <xdr:cNvSpPr txBox="1">
          <a:spLocks noChangeArrowheads="1"/>
        </xdr:cNvSpPr>
      </xdr:nvSpPr>
      <xdr:spPr>
        <a:xfrm>
          <a:off x="1295400"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3</xdr:col>
      <xdr:colOff>638175</xdr:colOff>
      <xdr:row>3</xdr:row>
      <xdr:rowOff>38100</xdr:rowOff>
    </xdr:from>
    <xdr:to>
      <xdr:col>5</xdr:col>
      <xdr:colOff>323850</xdr:colOff>
      <xdr:row>3</xdr:row>
      <xdr:rowOff>304800</xdr:rowOff>
    </xdr:to>
    <xdr:sp>
      <xdr:nvSpPr>
        <xdr:cNvPr id="6" name="TextBox 16">
          <a:hlinkClick r:id="rId5"/>
        </xdr:cNvPr>
        <xdr:cNvSpPr txBox="1">
          <a:spLocks noChangeArrowheads="1"/>
        </xdr:cNvSpPr>
      </xdr:nvSpPr>
      <xdr:spPr>
        <a:xfrm>
          <a:off x="2466975"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5</xdr:col>
      <xdr:colOff>428625</xdr:colOff>
      <xdr:row>3</xdr:row>
      <xdr:rowOff>38100</xdr:rowOff>
    </xdr:from>
    <xdr:to>
      <xdr:col>7</xdr:col>
      <xdr:colOff>285750</xdr:colOff>
      <xdr:row>3</xdr:row>
      <xdr:rowOff>304800</xdr:rowOff>
    </xdr:to>
    <xdr:sp>
      <xdr:nvSpPr>
        <xdr:cNvPr id="7" name="TextBox 17">
          <a:hlinkClick r:id="rId6"/>
        </xdr:cNvPr>
        <xdr:cNvSpPr txBox="1">
          <a:spLocks noChangeArrowheads="1"/>
        </xdr:cNvSpPr>
      </xdr:nvSpPr>
      <xdr:spPr>
        <a:xfrm>
          <a:off x="3648075"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9</xdr:col>
      <xdr:colOff>352425</xdr:colOff>
      <xdr:row>3</xdr:row>
      <xdr:rowOff>38100</xdr:rowOff>
    </xdr:from>
    <xdr:to>
      <xdr:col>11</xdr:col>
      <xdr:colOff>209550</xdr:colOff>
      <xdr:row>3</xdr:row>
      <xdr:rowOff>304800</xdr:rowOff>
    </xdr:to>
    <xdr:sp>
      <xdr:nvSpPr>
        <xdr:cNvPr id="8" name="TextBox 18">
          <a:hlinkClick r:id="rId7"/>
        </xdr:cNvPr>
        <xdr:cNvSpPr txBox="1">
          <a:spLocks noChangeArrowheads="1"/>
        </xdr:cNvSpPr>
      </xdr:nvSpPr>
      <xdr:spPr>
        <a:xfrm>
          <a:off x="6010275"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7</xdr:col>
      <xdr:colOff>390525</xdr:colOff>
      <xdr:row>3</xdr:row>
      <xdr:rowOff>38100</xdr:rowOff>
    </xdr:from>
    <xdr:to>
      <xdr:col>9</xdr:col>
      <xdr:colOff>247650</xdr:colOff>
      <xdr:row>3</xdr:row>
      <xdr:rowOff>304800</xdr:rowOff>
    </xdr:to>
    <xdr:sp>
      <xdr:nvSpPr>
        <xdr:cNvPr id="9" name="TextBox 20">
          <a:hlinkClick r:id="rId8"/>
        </xdr:cNvPr>
        <xdr:cNvSpPr txBox="1">
          <a:spLocks noChangeArrowheads="1"/>
        </xdr:cNvSpPr>
      </xdr:nvSpPr>
      <xdr:spPr>
        <a:xfrm>
          <a:off x="4829175" y="714375"/>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0</xdr:row>
      <xdr:rowOff>0</xdr:rowOff>
    </xdr:from>
    <xdr:to>
      <xdr:col>13</xdr:col>
      <xdr:colOff>19050</xdr:colOff>
      <xdr:row>2</xdr:row>
      <xdr:rowOff>152400</xdr:rowOff>
    </xdr:to>
    <xdr:pic>
      <xdr:nvPicPr>
        <xdr:cNvPr id="1" name="Picture 1"/>
        <xdr:cNvPicPr preferRelativeResize="1">
          <a:picLocks noChangeAspect="1"/>
        </xdr:cNvPicPr>
      </xdr:nvPicPr>
      <xdr:blipFill>
        <a:blip r:embed="rId1"/>
        <a:stretch>
          <a:fillRect/>
        </a:stretch>
      </xdr:blipFill>
      <xdr:spPr>
        <a:xfrm>
          <a:off x="7067550" y="0"/>
          <a:ext cx="1943100" cy="666750"/>
        </a:xfrm>
        <a:prstGeom prst="rect">
          <a:avLst/>
        </a:prstGeom>
        <a:noFill/>
        <a:ln w="9525" cmpd="sng">
          <a:noFill/>
        </a:ln>
      </xdr:spPr>
    </xdr:pic>
    <xdr:clientData/>
  </xdr:twoCellAnchor>
  <xdr:twoCellAnchor>
    <xdr:from>
      <xdr:col>0</xdr:col>
      <xdr:colOff>66675</xdr:colOff>
      <xdr:row>4</xdr:row>
      <xdr:rowOff>123825</xdr:rowOff>
    </xdr:from>
    <xdr:to>
      <xdr:col>7</xdr:col>
      <xdr:colOff>0</xdr:colOff>
      <xdr:row>4</xdr:row>
      <xdr:rowOff>857250</xdr:rowOff>
    </xdr:to>
    <xdr:sp>
      <xdr:nvSpPr>
        <xdr:cNvPr id="2" name="TextBox 6"/>
        <xdr:cNvSpPr txBox="1">
          <a:spLocks noChangeArrowheads="1"/>
        </xdr:cNvSpPr>
      </xdr:nvSpPr>
      <xdr:spPr>
        <a:xfrm>
          <a:off x="66675" y="1162050"/>
          <a:ext cx="5267325" cy="733425"/>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200" b="1" i="0" u="none" baseline="0">
              <a:solidFill>
                <a:srgbClr val="000080"/>
              </a:solidFill>
              <a:latin typeface="Arial"/>
              <a:ea typeface="Arial"/>
              <a:cs typeface="Arial"/>
            </a:rPr>
            <a:t>What do I do on this sheet?</a:t>
          </a:r>
          <a:r>
            <a:rPr lang="en-US" cap="none" sz="1000" b="0" i="0" u="none" baseline="0">
              <a:solidFill>
                <a:srgbClr val="000080"/>
              </a:solidFill>
              <a:latin typeface="Arial"/>
              <a:ea typeface="Arial"/>
              <a:cs typeface="Arial"/>
            </a:rPr>
            <a:t>
</a:t>
          </a:r>
          <a:r>
            <a:rPr lang="en-US" cap="none" sz="1000" b="1" i="0" u="none" baseline="0">
              <a:solidFill>
                <a:srgbClr val="000080"/>
              </a:solidFill>
              <a:latin typeface="Arial"/>
              <a:ea typeface="Arial"/>
              <a:cs typeface="Arial"/>
            </a:rPr>
            <a:t>You do not have to enter anything onto this sheet.</a:t>
          </a:r>
          <a:r>
            <a:rPr lang="en-US" cap="none" sz="1000" b="0" i="0" u="none" baseline="0">
              <a:solidFill>
                <a:srgbClr val="000080"/>
              </a:solidFill>
              <a:latin typeface="Arial"/>
              <a:ea typeface="Arial"/>
              <a:cs typeface="Arial"/>
            </a:rPr>
            <a:t>
It contains a table of the results of direct care time and intended tasks.
</a:t>
          </a:r>
          <a:r>
            <a:rPr lang="en-US" cap="none" sz="1000" b="0" i="0" u="none" baseline="0">
              <a:solidFill>
                <a:srgbClr val="000080"/>
              </a:solidFill>
              <a:latin typeface="Arial"/>
              <a:ea typeface="Arial"/>
              <a:cs typeface="Arial"/>
            </a:rPr>
            <a:t>
</a:t>
          </a:r>
        </a:p>
      </xdr:txBody>
    </xdr:sp>
    <xdr:clientData/>
  </xdr:twoCellAnchor>
  <xdr:twoCellAnchor editAs="absolute">
    <xdr:from>
      <xdr:col>1</xdr:col>
      <xdr:colOff>1066800</xdr:colOff>
      <xdr:row>3</xdr:row>
      <xdr:rowOff>47625</xdr:rowOff>
    </xdr:from>
    <xdr:to>
      <xdr:col>2</xdr:col>
      <xdr:colOff>371475</xdr:colOff>
      <xdr:row>3</xdr:row>
      <xdr:rowOff>314325</xdr:rowOff>
    </xdr:to>
    <xdr:sp>
      <xdr:nvSpPr>
        <xdr:cNvPr id="3" name="TextBox 8">
          <a:hlinkClick r:id="rId2"/>
        </xdr:cNvPr>
        <xdr:cNvSpPr txBox="1">
          <a:spLocks noChangeArrowheads="1"/>
        </xdr:cNvSpPr>
      </xdr:nvSpPr>
      <xdr:spPr>
        <a:xfrm>
          <a:off x="1333500"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How To Guide</a:t>
          </a:r>
        </a:p>
      </xdr:txBody>
    </xdr:sp>
    <xdr:clientData/>
  </xdr:twoCellAnchor>
  <xdr:twoCellAnchor editAs="absolute">
    <xdr:from>
      <xdr:col>2</xdr:col>
      <xdr:colOff>466725</xdr:colOff>
      <xdr:row>3</xdr:row>
      <xdr:rowOff>47625</xdr:rowOff>
    </xdr:from>
    <xdr:to>
      <xdr:col>4</xdr:col>
      <xdr:colOff>76200</xdr:colOff>
      <xdr:row>3</xdr:row>
      <xdr:rowOff>314325</xdr:rowOff>
    </xdr:to>
    <xdr:sp>
      <xdr:nvSpPr>
        <xdr:cNvPr id="4" name="TextBox 9">
          <a:hlinkClick r:id="rId3"/>
        </xdr:cNvPr>
        <xdr:cNvSpPr txBox="1">
          <a:spLocks noChangeArrowheads="1"/>
        </xdr:cNvSpPr>
      </xdr:nvSpPr>
      <xdr:spPr>
        <a:xfrm>
          <a:off x="25050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Setup</a:t>
          </a:r>
        </a:p>
      </xdr:txBody>
    </xdr:sp>
    <xdr:clientData/>
  </xdr:twoCellAnchor>
  <xdr:twoCellAnchor editAs="absolute">
    <xdr:from>
      <xdr:col>4</xdr:col>
      <xdr:colOff>180975</xdr:colOff>
      <xdr:row>3</xdr:row>
      <xdr:rowOff>47625</xdr:rowOff>
    </xdr:from>
    <xdr:to>
      <xdr:col>6</xdr:col>
      <xdr:colOff>38100</xdr:colOff>
      <xdr:row>3</xdr:row>
      <xdr:rowOff>314325</xdr:rowOff>
    </xdr:to>
    <xdr:sp>
      <xdr:nvSpPr>
        <xdr:cNvPr id="5" name="TextBox 10">
          <a:hlinkClick r:id="rId4"/>
        </xdr:cNvPr>
        <xdr:cNvSpPr txBox="1">
          <a:spLocks noChangeArrowheads="1"/>
        </xdr:cNvSpPr>
      </xdr:nvSpPr>
      <xdr:spPr>
        <a:xfrm>
          <a:off x="36861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Data entry</a:t>
          </a:r>
        </a:p>
      </xdr:txBody>
    </xdr:sp>
    <xdr:clientData/>
  </xdr:twoCellAnchor>
  <xdr:twoCellAnchor editAs="absolute">
    <xdr:from>
      <xdr:col>8</xdr:col>
      <xdr:colOff>104775</xdr:colOff>
      <xdr:row>3</xdr:row>
      <xdr:rowOff>47625</xdr:rowOff>
    </xdr:from>
    <xdr:to>
      <xdr:col>9</xdr:col>
      <xdr:colOff>571500</xdr:colOff>
      <xdr:row>3</xdr:row>
      <xdr:rowOff>314325</xdr:rowOff>
    </xdr:to>
    <xdr:sp>
      <xdr:nvSpPr>
        <xdr:cNvPr id="6" name="TextBox 11">
          <a:hlinkClick r:id="rId5"/>
        </xdr:cNvPr>
        <xdr:cNvSpPr txBox="1">
          <a:spLocks noChangeArrowheads="1"/>
        </xdr:cNvSpPr>
      </xdr:nvSpPr>
      <xdr:spPr>
        <a:xfrm>
          <a:off x="60483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Charts</a:t>
          </a:r>
        </a:p>
      </xdr:txBody>
    </xdr:sp>
    <xdr:clientData/>
  </xdr:twoCellAnchor>
  <xdr:twoCellAnchor editAs="absolute">
    <xdr:from>
      <xdr:col>6</xdr:col>
      <xdr:colOff>142875</xdr:colOff>
      <xdr:row>3</xdr:row>
      <xdr:rowOff>47625</xdr:rowOff>
    </xdr:from>
    <xdr:to>
      <xdr:col>8</xdr:col>
      <xdr:colOff>0</xdr:colOff>
      <xdr:row>3</xdr:row>
      <xdr:rowOff>314325</xdr:rowOff>
    </xdr:to>
    <xdr:sp>
      <xdr:nvSpPr>
        <xdr:cNvPr id="7" name="TextBox 13">
          <a:hlinkClick r:id="rId6"/>
        </xdr:cNvPr>
        <xdr:cNvSpPr txBox="1">
          <a:spLocks noChangeArrowheads="1"/>
        </xdr:cNvSpPr>
      </xdr:nvSpPr>
      <xdr:spPr>
        <a:xfrm>
          <a:off x="4867275" y="723900"/>
          <a:ext cx="1076325" cy="266700"/>
        </a:xfrm>
        <a:prstGeom prst="rect">
          <a:avLst/>
        </a:prstGeom>
        <a:solidFill>
          <a:srgbClr val="DBD0B9"/>
        </a:solidFill>
        <a:ln w="9525" cmpd="sng">
          <a:solidFill>
            <a:srgbClr val="EAEAEA"/>
          </a:solidFill>
          <a:headEnd type="none"/>
          <a:tailEnd type="none"/>
        </a:ln>
      </xdr:spPr>
      <xdr:txBody>
        <a:bodyPr vertOverflow="clip" wrap="square" lIns="0" tIns="0" rIns="0" bIns="0" anchor="ctr"/>
        <a:p>
          <a:pPr algn="ctr">
            <a:defRPr/>
          </a:pPr>
          <a:r>
            <a:rPr lang="en-US" cap="none" sz="1100" b="0" i="0" u="none" baseline="0">
              <a:latin typeface="Arial"/>
              <a:ea typeface="Arial"/>
              <a:cs typeface="Arial"/>
            </a:rPr>
            <a:t>Results</a:t>
          </a:r>
        </a:p>
      </xdr:txBody>
    </xdr:sp>
    <xdr:clientData/>
  </xdr:twoCellAnchor>
  <xdr:twoCellAnchor editAs="oneCell">
    <xdr:from>
      <xdr:col>7</xdr:col>
      <xdr:colOff>285750</xdr:colOff>
      <xdr:row>4</xdr:row>
      <xdr:rowOff>180975</xdr:rowOff>
    </xdr:from>
    <xdr:to>
      <xdr:col>8</xdr:col>
      <xdr:colOff>457200</xdr:colOff>
      <xdr:row>4</xdr:row>
      <xdr:rowOff>962025</xdr:rowOff>
    </xdr:to>
    <xdr:pic macro="[0]!Print_table">
      <xdr:nvPicPr>
        <xdr:cNvPr id="8" name="Picture 14"/>
        <xdr:cNvPicPr preferRelativeResize="1">
          <a:picLocks noChangeAspect="1"/>
        </xdr:cNvPicPr>
      </xdr:nvPicPr>
      <xdr:blipFill>
        <a:blip r:embed="rId7"/>
        <a:stretch>
          <a:fillRect/>
        </a:stretch>
      </xdr:blipFill>
      <xdr:spPr>
        <a:xfrm>
          <a:off x="5619750" y="1219200"/>
          <a:ext cx="781050" cy="781050"/>
        </a:xfrm>
        <a:prstGeom prst="rect">
          <a:avLst/>
        </a:prstGeom>
        <a:noFill/>
        <a:ln w="9525" cmpd="sng">
          <a:noFill/>
        </a:ln>
      </xdr:spPr>
    </xdr:pic>
    <xdr:clientData/>
  </xdr:twoCellAnchor>
  <xdr:twoCellAnchor>
    <xdr:from>
      <xdr:col>9</xdr:col>
      <xdr:colOff>47625</xdr:colOff>
      <xdr:row>4</xdr:row>
      <xdr:rowOff>352425</xdr:rowOff>
    </xdr:from>
    <xdr:to>
      <xdr:col>12</xdr:col>
      <xdr:colOff>419100</xdr:colOff>
      <xdr:row>4</xdr:row>
      <xdr:rowOff>762000</xdr:rowOff>
    </xdr:to>
    <xdr:sp>
      <xdr:nvSpPr>
        <xdr:cNvPr id="9" name="TextBox 20"/>
        <xdr:cNvSpPr txBox="1">
          <a:spLocks noChangeArrowheads="1"/>
        </xdr:cNvSpPr>
      </xdr:nvSpPr>
      <xdr:spPr>
        <a:xfrm>
          <a:off x="6600825" y="1390650"/>
          <a:ext cx="2200275" cy="409575"/>
        </a:xfrm>
        <a:prstGeom prst="rect">
          <a:avLst/>
        </a:prstGeom>
        <a:solidFill>
          <a:srgbClr val="FFCC99"/>
        </a:solidFill>
        <a:ln w="9525" cmpd="sng">
          <a:solidFill>
            <a:srgbClr val="000080"/>
          </a:solidFill>
          <a:headEnd type="none"/>
          <a:tailEnd type="none"/>
        </a:ln>
      </xdr:spPr>
      <xdr:txBody>
        <a:bodyPr vertOverflow="clip" wrap="square"/>
        <a:p>
          <a:pPr algn="l">
            <a:defRPr/>
          </a:pPr>
          <a:r>
            <a:rPr lang="en-US" cap="none" sz="1000" b="1" i="0" u="none" baseline="0">
              <a:solidFill>
                <a:srgbClr val="000080"/>
              </a:solidFill>
              <a:latin typeface="Arial"/>
              <a:ea typeface="Arial"/>
              <a:cs typeface="Arial"/>
            </a:rPr>
            <a:t>Click the Print icon if you want a hard copy.</a:t>
          </a:r>
          <a:r>
            <a:rPr lang="en-US" cap="none" sz="1000" b="0" i="0" u="none" baseline="0">
              <a:solidFill>
                <a:srgbClr val="00008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K19"/>
  <sheetViews>
    <sheetView showGridLines="0" workbookViewId="0" topLeftCell="A1">
      <selection activeCell="A1" sqref="A1"/>
    </sheetView>
  </sheetViews>
  <sheetFormatPr defaultColWidth="9.140625" defaultRowHeight="12.75"/>
  <cols>
    <col min="1" max="1" width="20.57421875" style="8" customWidth="1"/>
    <col min="2" max="2" width="16.140625" style="8" customWidth="1"/>
    <col min="3" max="16384" width="9.140625" style="8" customWidth="1"/>
  </cols>
  <sheetData>
    <row r="1" s="3" customFormat="1" ht="20.25">
      <c r="A1" s="11" t="str">
        <f>c_Title</f>
        <v>Productive Mental Health Ward Activity Follow Analysis</v>
      </c>
    </row>
    <row r="2" spans="1:3" s="5" customFormat="1" ht="20.25">
      <c r="A2" s="15" t="s">
        <v>9</v>
      </c>
      <c r="B2" s="17" t="s">
        <v>10</v>
      </c>
      <c r="C2" s="6"/>
    </row>
    <row r="3" ht="15.75">
      <c r="A3" s="7"/>
    </row>
    <row r="4" spans="1:2" s="14" customFormat="1" ht="28.5" customHeight="1">
      <c r="A4" s="13" t="s">
        <v>4</v>
      </c>
      <c r="B4" s="13"/>
    </row>
    <row r="5" ht="15.75">
      <c r="A5" s="7"/>
    </row>
    <row r="6" ht="15.75">
      <c r="A6" s="7"/>
    </row>
    <row r="7" ht="15.75">
      <c r="A7" s="7"/>
    </row>
    <row r="8" ht="15.75">
      <c r="A8" s="7"/>
    </row>
    <row r="9" ht="15.75">
      <c r="A9" s="7"/>
    </row>
    <row r="10" ht="15.75">
      <c r="A10" s="7"/>
    </row>
    <row r="11" ht="15.75">
      <c r="A11" s="7"/>
    </row>
    <row r="12" ht="15.75">
      <c r="A12" s="7"/>
    </row>
    <row r="13" ht="73.5" customHeight="1">
      <c r="A13" s="7"/>
    </row>
    <row r="14" spans="1:11" ht="15.75">
      <c r="A14" s="9" t="s">
        <v>0</v>
      </c>
      <c r="B14" s="9" t="s">
        <v>1</v>
      </c>
      <c r="C14" s="16"/>
      <c r="D14" s="16"/>
      <c r="E14" s="16"/>
      <c r="F14" s="16"/>
      <c r="G14" s="16"/>
      <c r="H14" s="16"/>
      <c r="I14" s="16"/>
      <c r="J14" s="16"/>
      <c r="K14" s="16"/>
    </row>
    <row r="15" spans="1:11" s="19" customFormat="1" ht="15">
      <c r="A15" s="25" t="s">
        <v>12</v>
      </c>
      <c r="B15" s="158" t="s">
        <v>154</v>
      </c>
      <c r="C15" s="158"/>
      <c r="D15" s="158"/>
      <c r="E15" s="158"/>
      <c r="F15" s="158"/>
      <c r="G15" s="158"/>
      <c r="H15" s="158"/>
      <c r="I15" s="158"/>
      <c r="J15" s="158"/>
      <c r="K15" s="158"/>
    </row>
    <row r="16" spans="1:11" s="10" customFormat="1" ht="30.75" customHeight="1">
      <c r="A16" s="25" t="s">
        <v>13</v>
      </c>
      <c r="B16" s="159" t="s">
        <v>16</v>
      </c>
      <c r="C16" s="160"/>
      <c r="D16" s="160"/>
      <c r="E16" s="160"/>
      <c r="F16" s="160"/>
      <c r="G16" s="160"/>
      <c r="H16" s="160"/>
      <c r="I16" s="160"/>
      <c r="J16" s="160"/>
      <c r="K16" s="160"/>
    </row>
    <row r="17" spans="1:11" s="10" customFormat="1" ht="30" customHeight="1">
      <c r="A17" s="25" t="s">
        <v>14</v>
      </c>
      <c r="B17" s="159" t="s">
        <v>155</v>
      </c>
      <c r="C17" s="160"/>
      <c r="D17" s="160"/>
      <c r="E17" s="160"/>
      <c r="F17" s="160"/>
      <c r="G17" s="160"/>
      <c r="H17" s="160"/>
      <c r="I17" s="160"/>
      <c r="J17" s="160"/>
      <c r="K17" s="160"/>
    </row>
    <row r="18" spans="1:11" s="10" customFormat="1" ht="16.5" customHeight="1">
      <c r="A18" s="25" t="s">
        <v>15</v>
      </c>
      <c r="B18" s="159" t="s">
        <v>156</v>
      </c>
      <c r="C18" s="160"/>
      <c r="D18" s="160"/>
      <c r="E18" s="160"/>
      <c r="F18" s="160"/>
      <c r="G18" s="160"/>
      <c r="H18" s="160"/>
      <c r="I18" s="160"/>
      <c r="J18" s="160"/>
      <c r="K18" s="160"/>
    </row>
    <row r="19" ht="15">
      <c r="B19" s="27"/>
    </row>
  </sheetData>
  <mergeCells count="4">
    <mergeCell ref="B15:K15"/>
    <mergeCell ref="B16:K16"/>
    <mergeCell ref="B17:K17"/>
    <mergeCell ref="B18:K18"/>
  </mergeCell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I11"/>
  <sheetViews>
    <sheetView showGridLines="0" workbookViewId="0" topLeftCell="A1">
      <selection activeCell="C11" sqref="C11"/>
    </sheetView>
  </sheetViews>
  <sheetFormatPr defaultColWidth="9.140625" defaultRowHeight="12.75"/>
  <cols>
    <col min="1" max="1" width="6.140625" style="0" customWidth="1"/>
    <col min="2" max="5" width="15.7109375" style="0" customWidth="1"/>
    <col min="6" max="7" width="7.57421875" style="0" customWidth="1"/>
  </cols>
  <sheetData>
    <row r="1" spans="1:2" s="3" customFormat="1" ht="20.25">
      <c r="A1" s="11" t="str">
        <f>c_Title</f>
        <v>Productive Mental Health Ward Activity Follow Analysis</v>
      </c>
      <c r="B1" s="11"/>
    </row>
    <row r="2" spans="1:2" s="5" customFormat="1" ht="20.25">
      <c r="A2" s="4" t="s">
        <v>89</v>
      </c>
      <c r="B2" s="15"/>
    </row>
    <row r="4" spans="1:2" s="14" customFormat="1" ht="28.5" customHeight="1">
      <c r="A4" s="13" t="s">
        <v>4</v>
      </c>
      <c r="B4" s="13"/>
    </row>
    <row r="6" spans="1:7" ht="15.75">
      <c r="A6" s="9" t="s">
        <v>6</v>
      </c>
      <c r="B6" s="9"/>
      <c r="C6" s="16"/>
      <c r="D6" s="16"/>
      <c r="E6" s="16"/>
      <c r="F6" s="16"/>
      <c r="G6" s="19"/>
    </row>
    <row r="7" spans="1:6" ht="15">
      <c r="A7" s="8" t="s">
        <v>2</v>
      </c>
      <c r="B7" s="8"/>
      <c r="C7" s="161"/>
      <c r="D7" s="161"/>
      <c r="E7" s="161"/>
      <c r="F7" s="161"/>
    </row>
    <row r="8" spans="1:9" ht="15">
      <c r="A8" s="8" t="s">
        <v>11</v>
      </c>
      <c r="B8" s="8"/>
      <c r="C8" s="161"/>
      <c r="D8" s="161"/>
      <c r="E8" s="161"/>
      <c r="F8" s="161"/>
      <c r="I8" s="1"/>
    </row>
    <row r="9" spans="1:3" ht="15">
      <c r="A9" s="32" t="s">
        <v>19</v>
      </c>
      <c r="B9" s="8"/>
      <c r="C9" s="33"/>
    </row>
    <row r="10" spans="1:4" ht="15">
      <c r="A10" s="8" t="s">
        <v>88</v>
      </c>
      <c r="C10" s="30"/>
      <c r="D10" s="8" t="s">
        <v>111</v>
      </c>
    </row>
    <row r="11" spans="1:3" ht="15">
      <c r="A11" s="8" t="s">
        <v>90</v>
      </c>
      <c r="C11" s="34"/>
    </row>
  </sheetData>
  <mergeCells count="2">
    <mergeCell ref="C7:F7"/>
    <mergeCell ref="C8:F8"/>
  </mergeCells>
  <dataValidations count="4">
    <dataValidation type="date" operator="greaterThanOrEqual" allowBlank="1" showInputMessage="1" showErrorMessage="1" errorTitle="Incorrect start date" error="You must enter a date into this cell eg for 1st Jan 2007, enter 1/1/07 or 1-jan-07" sqref="C9">
      <formula1>36526</formula1>
    </dataValidation>
    <dataValidation type="whole" operator="greaterThanOrEqual" allowBlank="1" showInputMessage="1" showErrorMessage="1" errorTitle="Warning" error="You must enter a whole number" sqref="C10 E10:F11 D11">
      <formula1>1</formula1>
    </dataValidation>
    <dataValidation type="time" operator="greaterThanOrEqual" allowBlank="1" showInputMessage="1" showErrorMessage="1" errorTitle="Warning" error="You must enter a whole number" sqref="C11">
      <formula1>0</formula1>
    </dataValidation>
    <dataValidation operator="greaterThanOrEqual" allowBlank="1" showInputMessage="1" showErrorMessage="1" errorTitle="Warning" error="You must enter a whole number" sqref="D10"/>
  </dataValidations>
  <printOptions/>
  <pageMargins left="0.75" right="0.75" top="1" bottom="1"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dimension ref="A1:O97"/>
  <sheetViews>
    <sheetView showGridLines="0" workbookViewId="0" topLeftCell="A63">
      <selection activeCell="I93" sqref="I93"/>
    </sheetView>
  </sheetViews>
  <sheetFormatPr defaultColWidth="9.140625" defaultRowHeight="12.75"/>
  <cols>
    <col min="1" max="1" width="19.421875" style="0" customWidth="1"/>
    <col min="2" max="2" width="3.421875" style="0" customWidth="1"/>
    <col min="3" max="3" width="18.57421875" style="0" bestFit="1" customWidth="1"/>
    <col min="4" max="15" width="7.7109375" style="0" customWidth="1"/>
  </cols>
  <sheetData>
    <row r="1" s="3" customFormat="1" ht="20.25">
      <c r="A1" s="11" t="str">
        <f>c_Title</f>
        <v>Productive Mental Health Ward Activity Follow Analysis</v>
      </c>
    </row>
    <row r="2" s="5" customFormat="1" ht="20.25">
      <c r="A2" s="15" t="s">
        <v>5</v>
      </c>
    </row>
    <row r="4" s="14" customFormat="1" ht="28.5" customHeight="1">
      <c r="A4" s="13" t="s">
        <v>4</v>
      </c>
    </row>
    <row r="5" ht="41.25" customHeight="1"/>
    <row r="6" spans="1:15" ht="18">
      <c r="A6" s="49" t="s">
        <v>105</v>
      </c>
      <c r="D6" s="26">
        <v>1</v>
      </c>
      <c r="E6" s="26">
        <v>2</v>
      </c>
      <c r="F6" s="26">
        <v>3</v>
      </c>
      <c r="G6" s="26">
        <v>4</v>
      </c>
      <c r="H6" s="26">
        <v>5</v>
      </c>
      <c r="I6" s="26">
        <v>6</v>
      </c>
      <c r="J6" s="26">
        <v>7</v>
      </c>
      <c r="K6" s="26">
        <v>8</v>
      </c>
      <c r="L6" s="26">
        <v>9</v>
      </c>
      <c r="M6" s="26">
        <v>10</v>
      </c>
      <c r="N6" s="26">
        <v>11</v>
      </c>
      <c r="O6" s="26">
        <v>12</v>
      </c>
    </row>
    <row r="7" spans="1:15" ht="13.5" thickBot="1">
      <c r="A7" s="2" t="s">
        <v>91</v>
      </c>
      <c r="B7" s="40" t="s">
        <v>21</v>
      </c>
      <c r="C7" s="41"/>
      <c r="D7" s="35">
        <f aca="true" t="shared" si="0" ref="D7:O7">IF(D6&lt;=Nr_Hours,TEXT(MOD(Start_hour+D6-2,12)+1,"0")&amp;"-"&amp;TEXT(Start_time+D6/24,"h am/pm"),"")</f>
      </c>
      <c r="E7" s="35">
        <f t="shared" si="0"/>
      </c>
      <c r="F7" s="35">
        <f t="shared" si="0"/>
      </c>
      <c r="G7" s="35">
        <f t="shared" si="0"/>
      </c>
      <c r="H7" s="35">
        <f t="shared" si="0"/>
      </c>
      <c r="I7" s="35">
        <f t="shared" si="0"/>
      </c>
      <c r="J7" s="35">
        <f t="shared" si="0"/>
      </c>
      <c r="K7" s="35">
        <f t="shared" si="0"/>
      </c>
      <c r="L7" s="35">
        <f t="shared" si="0"/>
      </c>
      <c r="M7" s="35">
        <f t="shared" si="0"/>
      </c>
      <c r="N7" s="35">
        <f t="shared" si="0"/>
      </c>
      <c r="O7" s="35">
        <f t="shared" si="0"/>
      </c>
    </row>
    <row r="8" spans="1:15" ht="9.75" customHeight="1">
      <c r="A8" s="169" t="s">
        <v>22</v>
      </c>
      <c r="B8" s="45" t="s">
        <v>23</v>
      </c>
      <c r="C8" s="65" t="s">
        <v>24</v>
      </c>
      <c r="D8" s="98"/>
      <c r="E8" s="99"/>
      <c r="F8" s="99"/>
      <c r="G8" s="99"/>
      <c r="H8" s="100"/>
      <c r="I8" s="98"/>
      <c r="J8" s="99"/>
      <c r="K8" s="99"/>
      <c r="L8" s="99"/>
      <c r="M8" s="100"/>
      <c r="N8" s="98"/>
      <c r="O8" s="100"/>
    </row>
    <row r="9" spans="1:15" ht="9.75" customHeight="1">
      <c r="A9" s="167"/>
      <c r="B9" s="45" t="s">
        <v>25</v>
      </c>
      <c r="C9" s="65" t="s">
        <v>26</v>
      </c>
      <c r="D9" s="101"/>
      <c r="E9" s="102"/>
      <c r="F9" s="102"/>
      <c r="G9" s="102"/>
      <c r="H9" s="103"/>
      <c r="I9" s="101"/>
      <c r="J9" s="102"/>
      <c r="K9" s="102"/>
      <c r="L9" s="102"/>
      <c r="M9" s="103"/>
      <c r="N9" s="101"/>
      <c r="O9" s="103"/>
    </row>
    <row r="10" spans="1:15" ht="9.75" customHeight="1">
      <c r="A10" s="167"/>
      <c r="B10" s="45" t="s">
        <v>27</v>
      </c>
      <c r="C10" s="65" t="s">
        <v>28</v>
      </c>
      <c r="D10" s="101"/>
      <c r="E10" s="102"/>
      <c r="F10" s="102"/>
      <c r="G10" s="102"/>
      <c r="H10" s="103"/>
      <c r="I10" s="101"/>
      <c r="J10" s="102"/>
      <c r="K10" s="102"/>
      <c r="L10" s="102"/>
      <c r="M10" s="103"/>
      <c r="N10" s="101"/>
      <c r="O10" s="103"/>
    </row>
    <row r="11" spans="1:15" ht="9.75" customHeight="1">
      <c r="A11" s="167"/>
      <c r="B11" s="45" t="s">
        <v>29</v>
      </c>
      <c r="C11" s="65" t="s">
        <v>30</v>
      </c>
      <c r="D11" s="101"/>
      <c r="E11" s="102"/>
      <c r="F11" s="102"/>
      <c r="G11" s="102"/>
      <c r="H11" s="103"/>
      <c r="I11" s="101"/>
      <c r="J11" s="102"/>
      <c r="K11" s="102"/>
      <c r="L11" s="102"/>
      <c r="M11" s="103"/>
      <c r="N11" s="101"/>
      <c r="O11" s="103"/>
    </row>
    <row r="12" spans="1:15" ht="9.75" customHeight="1">
      <c r="A12" s="168"/>
      <c r="B12" s="45" t="s">
        <v>31</v>
      </c>
      <c r="C12" s="65" t="s">
        <v>32</v>
      </c>
      <c r="D12" s="104"/>
      <c r="E12" s="105"/>
      <c r="F12" s="105"/>
      <c r="G12" s="105"/>
      <c r="H12" s="106"/>
      <c r="I12" s="104"/>
      <c r="J12" s="105"/>
      <c r="K12" s="105"/>
      <c r="L12" s="105"/>
      <c r="M12" s="106"/>
      <c r="N12" s="104"/>
      <c r="O12" s="106"/>
    </row>
    <row r="13" spans="1:15" ht="9.75" customHeight="1">
      <c r="A13" s="166" t="s">
        <v>94</v>
      </c>
      <c r="B13" s="45" t="s">
        <v>23</v>
      </c>
      <c r="C13" s="65" t="s">
        <v>158</v>
      </c>
      <c r="D13" s="107"/>
      <c r="E13" s="108"/>
      <c r="F13" s="108"/>
      <c r="G13" s="108"/>
      <c r="H13" s="109"/>
      <c r="I13" s="107"/>
      <c r="J13" s="108"/>
      <c r="K13" s="108"/>
      <c r="L13" s="108"/>
      <c r="M13" s="109"/>
      <c r="N13" s="107"/>
      <c r="O13" s="109"/>
    </row>
    <row r="14" spans="1:15" ht="9.75" customHeight="1">
      <c r="A14" s="167"/>
      <c r="B14" s="45" t="s">
        <v>25</v>
      </c>
      <c r="C14" s="65" t="s">
        <v>33</v>
      </c>
      <c r="D14" s="101"/>
      <c r="E14" s="102"/>
      <c r="F14" s="102"/>
      <c r="G14" s="102"/>
      <c r="H14" s="103"/>
      <c r="I14" s="101"/>
      <c r="J14" s="102"/>
      <c r="K14" s="102"/>
      <c r="L14" s="102"/>
      <c r="M14" s="103"/>
      <c r="N14" s="101"/>
      <c r="O14" s="103"/>
    </row>
    <row r="15" spans="1:15" ht="9.75" customHeight="1">
      <c r="A15" s="168"/>
      <c r="B15" s="45" t="s">
        <v>34</v>
      </c>
      <c r="C15" s="65" t="s">
        <v>159</v>
      </c>
      <c r="D15" s="104"/>
      <c r="E15" s="105"/>
      <c r="F15" s="105"/>
      <c r="G15" s="105"/>
      <c r="H15" s="106"/>
      <c r="I15" s="104"/>
      <c r="J15" s="105"/>
      <c r="K15" s="105"/>
      <c r="L15" s="105"/>
      <c r="M15" s="106"/>
      <c r="N15" s="104"/>
      <c r="O15" s="110"/>
    </row>
    <row r="16" spans="1:15" ht="9.75" customHeight="1">
      <c r="A16" s="166" t="s">
        <v>35</v>
      </c>
      <c r="B16" s="45" t="s">
        <v>23</v>
      </c>
      <c r="C16" s="65" t="s">
        <v>36</v>
      </c>
      <c r="D16" s="111"/>
      <c r="E16" s="112"/>
      <c r="F16" s="112"/>
      <c r="G16" s="112"/>
      <c r="H16" s="113"/>
      <c r="I16" s="111"/>
      <c r="J16" s="112"/>
      <c r="K16" s="112"/>
      <c r="L16" s="112"/>
      <c r="M16" s="113"/>
      <c r="N16" s="111"/>
      <c r="O16" s="113"/>
    </row>
    <row r="17" spans="1:15" ht="9.75" customHeight="1">
      <c r="A17" s="167"/>
      <c r="B17" s="45" t="s">
        <v>25</v>
      </c>
      <c r="C17" s="65" t="s">
        <v>37</v>
      </c>
      <c r="D17" s="101"/>
      <c r="E17" s="102"/>
      <c r="F17" s="102"/>
      <c r="G17" s="102"/>
      <c r="H17" s="103"/>
      <c r="I17" s="101"/>
      <c r="J17" s="102"/>
      <c r="K17" s="102"/>
      <c r="L17" s="102"/>
      <c r="M17" s="103"/>
      <c r="N17" s="101"/>
      <c r="O17" s="103"/>
    </row>
    <row r="18" spans="1:15" ht="9.75" customHeight="1">
      <c r="A18" s="167"/>
      <c r="B18" s="45" t="s">
        <v>34</v>
      </c>
      <c r="C18" s="65" t="s">
        <v>32</v>
      </c>
      <c r="D18" s="114"/>
      <c r="E18" s="115"/>
      <c r="F18" s="115"/>
      <c r="G18" s="115"/>
      <c r="H18" s="116"/>
      <c r="I18" s="114"/>
      <c r="J18" s="115"/>
      <c r="K18" s="115"/>
      <c r="L18" s="115"/>
      <c r="M18" s="116"/>
      <c r="N18" s="114"/>
      <c r="O18" s="116"/>
    </row>
    <row r="19" spans="1:15" ht="9.75" customHeight="1">
      <c r="A19" s="168"/>
      <c r="B19" s="45" t="s">
        <v>29</v>
      </c>
      <c r="C19" s="65"/>
      <c r="D19" s="104"/>
      <c r="E19" s="105"/>
      <c r="F19" s="105"/>
      <c r="G19" s="105"/>
      <c r="H19" s="106"/>
      <c r="I19" s="104"/>
      <c r="J19" s="105"/>
      <c r="K19" s="105"/>
      <c r="L19" s="105"/>
      <c r="M19" s="106"/>
      <c r="N19" s="104"/>
      <c r="O19" s="106"/>
    </row>
    <row r="20" spans="1:15" ht="9.75" customHeight="1">
      <c r="A20" s="169" t="s">
        <v>38</v>
      </c>
      <c r="B20" s="45" t="s">
        <v>23</v>
      </c>
      <c r="C20" s="65" t="s">
        <v>39</v>
      </c>
      <c r="D20" s="114"/>
      <c r="E20" s="115"/>
      <c r="F20" s="115"/>
      <c r="G20" s="115"/>
      <c r="H20" s="116"/>
      <c r="I20" s="114"/>
      <c r="J20" s="115"/>
      <c r="K20" s="115"/>
      <c r="L20" s="115"/>
      <c r="M20" s="116"/>
      <c r="N20" s="114"/>
      <c r="O20" s="116"/>
    </row>
    <row r="21" spans="1:15" ht="9.75" customHeight="1">
      <c r="A21" s="167"/>
      <c r="B21" s="45" t="s">
        <v>25</v>
      </c>
      <c r="C21" s="65" t="s">
        <v>40</v>
      </c>
      <c r="D21" s="101"/>
      <c r="E21" s="102"/>
      <c r="F21" s="102"/>
      <c r="G21" s="102"/>
      <c r="H21" s="103"/>
      <c r="I21" s="101"/>
      <c r="J21" s="102"/>
      <c r="K21" s="102"/>
      <c r="L21" s="102"/>
      <c r="M21" s="103"/>
      <c r="N21" s="101"/>
      <c r="O21" s="103"/>
    </row>
    <row r="22" spans="1:15" ht="9.75" customHeight="1">
      <c r="A22" s="168"/>
      <c r="B22" s="45" t="s">
        <v>34</v>
      </c>
      <c r="C22" s="65" t="s">
        <v>32</v>
      </c>
      <c r="D22" s="104"/>
      <c r="E22" s="105"/>
      <c r="F22" s="105"/>
      <c r="G22" s="105"/>
      <c r="H22" s="106"/>
      <c r="I22" s="104"/>
      <c r="J22" s="105"/>
      <c r="K22" s="105"/>
      <c r="L22" s="105"/>
      <c r="M22" s="106"/>
      <c r="N22" s="104"/>
      <c r="O22" s="106"/>
    </row>
    <row r="23" spans="1:15" ht="9.75" customHeight="1">
      <c r="A23" s="163" t="s">
        <v>41</v>
      </c>
      <c r="B23" s="45" t="s">
        <v>23</v>
      </c>
      <c r="C23" s="65" t="s">
        <v>42</v>
      </c>
      <c r="D23" s="111"/>
      <c r="E23" s="112"/>
      <c r="F23" s="112"/>
      <c r="G23" s="112"/>
      <c r="H23" s="113"/>
      <c r="I23" s="111"/>
      <c r="J23" s="112"/>
      <c r="K23" s="112"/>
      <c r="L23" s="112"/>
      <c r="M23" s="113"/>
      <c r="N23" s="111"/>
      <c r="O23" s="113"/>
    </row>
    <row r="24" spans="1:15" ht="9.75" customHeight="1">
      <c r="A24" s="163"/>
      <c r="B24" s="45" t="s">
        <v>25</v>
      </c>
      <c r="C24" s="65" t="s">
        <v>43</v>
      </c>
      <c r="D24" s="101"/>
      <c r="E24" s="102"/>
      <c r="F24" s="102"/>
      <c r="G24" s="102"/>
      <c r="H24" s="103"/>
      <c r="I24" s="101"/>
      <c r="J24" s="102"/>
      <c r="K24" s="102"/>
      <c r="L24" s="102"/>
      <c r="M24" s="103"/>
      <c r="N24" s="101"/>
      <c r="O24" s="103"/>
    </row>
    <row r="25" spans="1:15" ht="9.75" customHeight="1">
      <c r="A25" s="163"/>
      <c r="B25" s="45" t="s">
        <v>34</v>
      </c>
      <c r="C25" s="65" t="s">
        <v>44</v>
      </c>
      <c r="D25" s="101"/>
      <c r="E25" s="102"/>
      <c r="F25" s="102"/>
      <c r="G25" s="102"/>
      <c r="H25" s="103"/>
      <c r="I25" s="101"/>
      <c r="J25" s="102"/>
      <c r="K25" s="102"/>
      <c r="L25" s="102"/>
      <c r="M25" s="103"/>
      <c r="N25" s="101"/>
      <c r="O25" s="103"/>
    </row>
    <row r="26" spans="1:15" ht="9.75" customHeight="1">
      <c r="A26" s="163"/>
      <c r="B26" s="45" t="s">
        <v>29</v>
      </c>
      <c r="C26" s="65" t="s">
        <v>45</v>
      </c>
      <c r="D26" s="101"/>
      <c r="E26" s="102"/>
      <c r="F26" s="102"/>
      <c r="G26" s="102"/>
      <c r="H26" s="103"/>
      <c r="I26" s="101"/>
      <c r="J26" s="102"/>
      <c r="K26" s="102"/>
      <c r="L26" s="102"/>
      <c r="M26" s="103"/>
      <c r="N26" s="101"/>
      <c r="O26" s="103"/>
    </row>
    <row r="27" spans="1:15" ht="9.75" customHeight="1">
      <c r="A27" s="163"/>
      <c r="B27" s="45" t="s">
        <v>31</v>
      </c>
      <c r="C27" s="65" t="s">
        <v>32</v>
      </c>
      <c r="D27" s="117"/>
      <c r="E27" s="118"/>
      <c r="F27" s="118"/>
      <c r="G27" s="118"/>
      <c r="H27" s="119"/>
      <c r="I27" s="117"/>
      <c r="J27" s="118"/>
      <c r="K27" s="118"/>
      <c r="L27" s="118"/>
      <c r="M27" s="119"/>
      <c r="N27" s="117"/>
      <c r="O27" s="119"/>
    </row>
    <row r="28" spans="1:15" ht="9.75" customHeight="1">
      <c r="A28" s="163"/>
      <c r="B28" s="45" t="s">
        <v>52</v>
      </c>
      <c r="C28" s="65" t="s">
        <v>160</v>
      </c>
      <c r="D28" s="104"/>
      <c r="E28" s="105"/>
      <c r="F28" s="105"/>
      <c r="G28" s="105"/>
      <c r="H28" s="106"/>
      <c r="I28" s="104"/>
      <c r="J28" s="105"/>
      <c r="K28" s="105"/>
      <c r="L28" s="105"/>
      <c r="M28" s="106"/>
      <c r="N28" s="104"/>
      <c r="O28" s="106"/>
    </row>
    <row r="29" spans="1:15" ht="9.75" customHeight="1">
      <c r="A29" s="163" t="s">
        <v>161</v>
      </c>
      <c r="B29" s="45" t="s">
        <v>23</v>
      </c>
      <c r="C29" s="65" t="s">
        <v>46</v>
      </c>
      <c r="D29" s="111"/>
      <c r="E29" s="112"/>
      <c r="F29" s="112"/>
      <c r="G29" s="112"/>
      <c r="H29" s="113"/>
      <c r="I29" s="111"/>
      <c r="J29" s="112"/>
      <c r="K29" s="112"/>
      <c r="L29" s="112"/>
      <c r="M29" s="113"/>
      <c r="N29" s="111"/>
      <c r="O29" s="113"/>
    </row>
    <row r="30" spans="1:15" ht="9.75" customHeight="1">
      <c r="A30" s="163"/>
      <c r="B30" s="45" t="s">
        <v>25</v>
      </c>
      <c r="C30" s="65" t="s">
        <v>47</v>
      </c>
      <c r="D30" s="101"/>
      <c r="E30" s="102"/>
      <c r="F30" s="102"/>
      <c r="G30" s="102"/>
      <c r="H30" s="103"/>
      <c r="I30" s="101"/>
      <c r="J30" s="102"/>
      <c r="K30" s="102"/>
      <c r="L30" s="102"/>
      <c r="M30" s="103"/>
      <c r="N30" s="101"/>
      <c r="O30" s="103"/>
    </row>
    <row r="31" spans="1:15" ht="9.75" customHeight="1">
      <c r="A31" s="163"/>
      <c r="B31" s="45" t="s">
        <v>34</v>
      </c>
      <c r="C31" s="65" t="s">
        <v>48</v>
      </c>
      <c r="D31" s="114"/>
      <c r="E31" s="115"/>
      <c r="F31" s="115"/>
      <c r="G31" s="115"/>
      <c r="H31" s="116"/>
      <c r="I31" s="114"/>
      <c r="J31" s="115"/>
      <c r="K31" s="115"/>
      <c r="L31" s="115"/>
      <c r="M31" s="116"/>
      <c r="N31" s="114"/>
      <c r="O31" s="116"/>
    </row>
    <row r="32" spans="1:15" ht="9.75" customHeight="1">
      <c r="A32" s="163"/>
      <c r="B32" s="45" t="s">
        <v>29</v>
      </c>
      <c r="C32" s="65" t="s">
        <v>32</v>
      </c>
      <c r="D32" s="104"/>
      <c r="E32" s="105"/>
      <c r="F32" s="105"/>
      <c r="G32" s="105"/>
      <c r="H32" s="106"/>
      <c r="I32" s="104"/>
      <c r="J32" s="105"/>
      <c r="K32" s="105"/>
      <c r="L32" s="105"/>
      <c r="M32" s="106"/>
      <c r="N32" s="104"/>
      <c r="O32" s="110"/>
    </row>
    <row r="33" spans="1:15" ht="9.75" customHeight="1">
      <c r="A33" s="166" t="s">
        <v>32</v>
      </c>
      <c r="B33" s="45" t="s">
        <v>23</v>
      </c>
      <c r="C33" s="65" t="s">
        <v>53</v>
      </c>
      <c r="D33" s="114"/>
      <c r="E33" s="115"/>
      <c r="F33" s="115"/>
      <c r="G33" s="115"/>
      <c r="H33" s="116"/>
      <c r="I33" s="114"/>
      <c r="J33" s="115"/>
      <c r="K33" s="115"/>
      <c r="L33" s="115"/>
      <c r="M33" s="116"/>
      <c r="N33" s="114"/>
      <c r="O33" s="116"/>
    </row>
    <row r="34" spans="1:15" ht="9.75" customHeight="1">
      <c r="A34" s="167"/>
      <c r="B34" s="45" t="s">
        <v>25</v>
      </c>
      <c r="C34" s="65" t="s">
        <v>54</v>
      </c>
      <c r="D34" s="101"/>
      <c r="E34" s="102"/>
      <c r="F34" s="102"/>
      <c r="G34" s="102"/>
      <c r="H34" s="103"/>
      <c r="I34" s="101"/>
      <c r="J34" s="102"/>
      <c r="K34" s="102"/>
      <c r="L34" s="102"/>
      <c r="M34" s="103"/>
      <c r="N34" s="101"/>
      <c r="O34" s="103"/>
    </row>
    <row r="35" spans="1:15" ht="9.75" customHeight="1">
      <c r="A35" s="168"/>
      <c r="B35" s="45" t="s">
        <v>34</v>
      </c>
      <c r="C35" s="65" t="s">
        <v>175</v>
      </c>
      <c r="D35" s="104"/>
      <c r="E35" s="105"/>
      <c r="F35" s="105"/>
      <c r="G35" s="105"/>
      <c r="H35" s="106"/>
      <c r="I35" s="104"/>
      <c r="J35" s="105"/>
      <c r="K35" s="105"/>
      <c r="L35" s="105"/>
      <c r="M35" s="106"/>
      <c r="N35" s="104"/>
      <c r="O35" s="106"/>
    </row>
    <row r="36" spans="1:15" ht="9.75" customHeight="1">
      <c r="A36" s="162" t="s">
        <v>95</v>
      </c>
      <c r="B36" s="45" t="s">
        <v>23</v>
      </c>
      <c r="C36" s="65" t="s">
        <v>167</v>
      </c>
      <c r="D36" s="114"/>
      <c r="E36" s="115"/>
      <c r="F36" s="115"/>
      <c r="G36" s="115"/>
      <c r="H36" s="116"/>
      <c r="I36" s="114"/>
      <c r="J36" s="115"/>
      <c r="K36" s="115"/>
      <c r="L36" s="115"/>
      <c r="M36" s="116"/>
      <c r="N36" s="114"/>
      <c r="O36" s="116"/>
    </row>
    <row r="37" spans="1:15" ht="9.75" customHeight="1">
      <c r="A37" s="163"/>
      <c r="B37" s="45" t="s">
        <v>25</v>
      </c>
      <c r="C37" s="65" t="s">
        <v>168</v>
      </c>
      <c r="D37" s="101"/>
      <c r="E37" s="102"/>
      <c r="F37" s="102"/>
      <c r="G37" s="102"/>
      <c r="H37" s="103"/>
      <c r="I37" s="101"/>
      <c r="J37" s="102"/>
      <c r="K37" s="102"/>
      <c r="L37" s="102"/>
      <c r="M37" s="103"/>
      <c r="N37" s="101"/>
      <c r="O37" s="103"/>
    </row>
    <row r="38" spans="1:15" ht="9.75" customHeight="1">
      <c r="A38" s="163"/>
      <c r="B38" s="45" t="s">
        <v>34</v>
      </c>
      <c r="C38" s="65" t="s">
        <v>169</v>
      </c>
      <c r="D38" s="114"/>
      <c r="E38" s="115"/>
      <c r="F38" s="115"/>
      <c r="G38" s="115"/>
      <c r="H38" s="116"/>
      <c r="I38" s="114"/>
      <c r="J38" s="115"/>
      <c r="K38" s="115"/>
      <c r="L38" s="115"/>
      <c r="M38" s="116"/>
      <c r="N38" s="114"/>
      <c r="O38" s="116"/>
    </row>
    <row r="39" spans="1:15" ht="9.75" customHeight="1">
      <c r="A39" s="163"/>
      <c r="B39" s="45" t="s">
        <v>29</v>
      </c>
      <c r="C39" s="65" t="s">
        <v>170</v>
      </c>
      <c r="D39" s="114"/>
      <c r="E39" s="115"/>
      <c r="F39" s="115"/>
      <c r="G39" s="115"/>
      <c r="H39" s="116"/>
      <c r="I39" s="114"/>
      <c r="J39" s="115"/>
      <c r="K39" s="115"/>
      <c r="L39" s="115"/>
      <c r="M39" s="116"/>
      <c r="N39" s="114"/>
      <c r="O39" s="116"/>
    </row>
    <row r="40" spans="1:15" ht="9.75" customHeight="1">
      <c r="A40" s="163"/>
      <c r="B40" s="45" t="s">
        <v>31</v>
      </c>
      <c r="C40" s="65" t="s">
        <v>171</v>
      </c>
      <c r="D40" s="101"/>
      <c r="E40" s="102"/>
      <c r="F40" s="102"/>
      <c r="G40" s="102"/>
      <c r="H40" s="103"/>
      <c r="I40" s="101"/>
      <c r="J40" s="102"/>
      <c r="K40" s="102"/>
      <c r="L40" s="102"/>
      <c r="M40" s="103"/>
      <c r="N40" s="101"/>
      <c r="O40" s="103"/>
    </row>
    <row r="41" spans="1:15" ht="9.75" customHeight="1">
      <c r="A41" s="163"/>
      <c r="B41" s="45" t="s">
        <v>52</v>
      </c>
      <c r="C41" s="65" t="s">
        <v>172</v>
      </c>
      <c r="D41" s="101"/>
      <c r="E41" s="102"/>
      <c r="F41" s="102"/>
      <c r="G41" s="102"/>
      <c r="H41" s="103"/>
      <c r="I41" s="101"/>
      <c r="J41" s="102"/>
      <c r="K41" s="102"/>
      <c r="L41" s="102"/>
      <c r="M41" s="103"/>
      <c r="N41" s="101"/>
      <c r="O41" s="103"/>
    </row>
    <row r="42" spans="1:15" ht="9.75" customHeight="1">
      <c r="A42" s="163"/>
      <c r="B42" s="45" t="s">
        <v>61</v>
      </c>
      <c r="C42" s="65" t="s">
        <v>56</v>
      </c>
      <c r="D42" s="117"/>
      <c r="E42" s="118"/>
      <c r="F42" s="118"/>
      <c r="G42" s="118"/>
      <c r="H42" s="119"/>
      <c r="I42" s="117"/>
      <c r="J42" s="118"/>
      <c r="K42" s="118"/>
      <c r="L42" s="118"/>
      <c r="M42" s="119"/>
      <c r="N42" s="117"/>
      <c r="O42" s="119"/>
    </row>
    <row r="43" spans="1:15" ht="9.75" customHeight="1">
      <c r="A43" s="163"/>
      <c r="B43" s="45" t="s">
        <v>62</v>
      </c>
      <c r="C43" s="65" t="s">
        <v>57</v>
      </c>
      <c r="D43" s="117"/>
      <c r="E43" s="118"/>
      <c r="F43" s="118"/>
      <c r="G43" s="118"/>
      <c r="H43" s="119"/>
      <c r="I43" s="117"/>
      <c r="J43" s="118"/>
      <c r="K43" s="118"/>
      <c r="L43" s="118"/>
      <c r="M43" s="119"/>
      <c r="N43" s="117"/>
      <c r="O43" s="119"/>
    </row>
    <row r="44" spans="1:15" ht="9.75" customHeight="1">
      <c r="A44" s="163"/>
      <c r="B44" s="45" t="s">
        <v>63</v>
      </c>
      <c r="C44" s="65" t="s">
        <v>58</v>
      </c>
      <c r="D44" s="117"/>
      <c r="E44" s="118"/>
      <c r="F44" s="118"/>
      <c r="G44" s="118"/>
      <c r="H44" s="119"/>
      <c r="I44" s="117"/>
      <c r="J44" s="118"/>
      <c r="K44" s="118"/>
      <c r="L44" s="118"/>
      <c r="M44" s="119"/>
      <c r="N44" s="117"/>
      <c r="O44" s="119"/>
    </row>
    <row r="45" spans="1:15" ht="9.75" customHeight="1">
      <c r="A45" s="163"/>
      <c r="B45" s="45" t="s">
        <v>65</v>
      </c>
      <c r="C45" s="65" t="s">
        <v>59</v>
      </c>
      <c r="D45" s="117"/>
      <c r="E45" s="118"/>
      <c r="F45" s="118"/>
      <c r="G45" s="118"/>
      <c r="H45" s="119"/>
      <c r="I45" s="117"/>
      <c r="J45" s="118"/>
      <c r="K45" s="118"/>
      <c r="L45" s="118"/>
      <c r="M45" s="119"/>
      <c r="N45" s="117"/>
      <c r="O45" s="119"/>
    </row>
    <row r="46" spans="1:15" ht="9.75" customHeight="1">
      <c r="A46" s="163"/>
      <c r="B46" s="45" t="s">
        <v>67</v>
      </c>
      <c r="C46" s="65" t="s">
        <v>60</v>
      </c>
      <c r="D46" s="117"/>
      <c r="E46" s="118"/>
      <c r="F46" s="118"/>
      <c r="G46" s="118"/>
      <c r="H46" s="119"/>
      <c r="I46" s="117"/>
      <c r="J46" s="118"/>
      <c r="K46" s="118"/>
      <c r="L46" s="118"/>
      <c r="M46" s="119"/>
      <c r="N46" s="117"/>
      <c r="O46" s="119"/>
    </row>
    <row r="47" spans="1:15" ht="9.75" customHeight="1">
      <c r="A47" s="163"/>
      <c r="B47" s="45" t="s">
        <v>69</v>
      </c>
      <c r="C47" s="65" t="s">
        <v>173</v>
      </c>
      <c r="D47" s="101"/>
      <c r="E47" s="102"/>
      <c r="F47" s="102"/>
      <c r="G47" s="102"/>
      <c r="H47" s="103"/>
      <c r="I47" s="101"/>
      <c r="J47" s="102"/>
      <c r="K47" s="102"/>
      <c r="L47" s="102"/>
      <c r="M47" s="103"/>
      <c r="N47" s="101"/>
      <c r="O47" s="103"/>
    </row>
    <row r="48" spans="1:15" ht="9.75" customHeight="1">
      <c r="A48" s="163"/>
      <c r="B48" s="45" t="s">
        <v>70</v>
      </c>
      <c r="C48" s="65" t="s">
        <v>51</v>
      </c>
      <c r="D48" s="117"/>
      <c r="E48" s="118"/>
      <c r="F48" s="118"/>
      <c r="G48" s="118"/>
      <c r="H48" s="119"/>
      <c r="I48" s="117"/>
      <c r="J48" s="118"/>
      <c r="K48" s="118"/>
      <c r="L48" s="118"/>
      <c r="M48" s="119"/>
      <c r="N48" s="117"/>
      <c r="O48" s="119"/>
    </row>
    <row r="49" spans="1:15" ht="9.75" customHeight="1">
      <c r="A49" s="163"/>
      <c r="B49" s="45" t="s">
        <v>72</v>
      </c>
      <c r="C49" s="65" t="s">
        <v>64</v>
      </c>
      <c r="D49" s="117"/>
      <c r="E49" s="118"/>
      <c r="F49" s="118"/>
      <c r="G49" s="118"/>
      <c r="H49" s="119"/>
      <c r="I49" s="117"/>
      <c r="J49" s="118"/>
      <c r="K49" s="118"/>
      <c r="L49" s="118"/>
      <c r="M49" s="119"/>
      <c r="N49" s="117"/>
      <c r="O49" s="119"/>
    </row>
    <row r="50" spans="1:15" ht="9.75" customHeight="1">
      <c r="A50" s="163"/>
      <c r="B50" s="45" t="s">
        <v>162</v>
      </c>
      <c r="C50" s="65" t="s">
        <v>66</v>
      </c>
      <c r="D50" s="117"/>
      <c r="E50" s="118"/>
      <c r="F50" s="118"/>
      <c r="G50" s="118"/>
      <c r="H50" s="119"/>
      <c r="I50" s="117"/>
      <c r="J50" s="118"/>
      <c r="K50" s="118"/>
      <c r="L50" s="118"/>
      <c r="M50" s="119"/>
      <c r="N50" s="117"/>
      <c r="O50" s="119"/>
    </row>
    <row r="51" spans="1:15" ht="9.75" customHeight="1">
      <c r="A51" s="163"/>
      <c r="B51" s="45" t="s">
        <v>163</v>
      </c>
      <c r="C51" s="65" t="s">
        <v>68</v>
      </c>
      <c r="D51" s="117"/>
      <c r="E51" s="118"/>
      <c r="F51" s="118"/>
      <c r="G51" s="118"/>
      <c r="H51" s="119"/>
      <c r="I51" s="117"/>
      <c r="J51" s="118"/>
      <c r="K51" s="118"/>
      <c r="L51" s="118"/>
      <c r="M51" s="119"/>
      <c r="N51" s="117"/>
      <c r="O51" s="119"/>
    </row>
    <row r="52" spans="1:15" ht="9.75" customHeight="1">
      <c r="A52" s="163"/>
      <c r="B52" s="45" t="s">
        <v>164</v>
      </c>
      <c r="C52" s="65" t="s">
        <v>174</v>
      </c>
      <c r="D52" s="117"/>
      <c r="E52" s="118"/>
      <c r="F52" s="118"/>
      <c r="G52" s="118"/>
      <c r="H52" s="119"/>
      <c r="I52" s="117"/>
      <c r="J52" s="118"/>
      <c r="K52" s="118"/>
      <c r="L52" s="118"/>
      <c r="M52" s="119"/>
      <c r="N52" s="117"/>
      <c r="O52" s="119"/>
    </row>
    <row r="53" spans="1:15" ht="9.75" customHeight="1">
      <c r="A53" s="163"/>
      <c r="B53" s="45" t="s">
        <v>166</v>
      </c>
      <c r="C53" s="65" t="s">
        <v>71</v>
      </c>
      <c r="D53" s="117"/>
      <c r="E53" s="118"/>
      <c r="F53" s="118"/>
      <c r="G53" s="118"/>
      <c r="H53" s="119"/>
      <c r="I53" s="117"/>
      <c r="J53" s="118"/>
      <c r="K53" s="118"/>
      <c r="L53" s="118"/>
      <c r="M53" s="119"/>
      <c r="N53" s="117"/>
      <c r="O53" s="119"/>
    </row>
    <row r="54" spans="1:15" ht="9.75" customHeight="1" thickBot="1">
      <c r="A54" s="163"/>
      <c r="B54" s="45" t="s">
        <v>165</v>
      </c>
      <c r="C54" s="65" t="s">
        <v>73</v>
      </c>
      <c r="D54" s="120"/>
      <c r="E54" s="121"/>
      <c r="F54" s="121"/>
      <c r="G54" s="121"/>
      <c r="H54" s="122"/>
      <c r="I54" s="120"/>
      <c r="J54" s="121"/>
      <c r="K54" s="121"/>
      <c r="L54" s="121"/>
      <c r="M54" s="122"/>
      <c r="N54" s="120"/>
      <c r="O54" s="122"/>
    </row>
    <row r="55" spans="1:15" ht="12.75">
      <c r="A55" s="42"/>
      <c r="B55" s="24"/>
      <c r="C55" s="38" t="s">
        <v>93</v>
      </c>
      <c r="D55" s="44">
        <f aca="true" t="shared" si="1" ref="D55:O55">IF(COUNTA(D8:D54)&gt;0,SUM(D8:D54),"")</f>
      </c>
      <c r="E55" s="44">
        <f t="shared" si="1"/>
      </c>
      <c r="F55" s="44">
        <f t="shared" si="1"/>
      </c>
      <c r="G55" s="44">
        <f t="shared" si="1"/>
      </c>
      <c r="H55" s="44">
        <f t="shared" si="1"/>
      </c>
      <c r="I55" s="44">
        <f t="shared" si="1"/>
      </c>
      <c r="J55" s="44">
        <f t="shared" si="1"/>
      </c>
      <c r="K55" s="44">
        <f t="shared" si="1"/>
      </c>
      <c r="L55" s="44">
        <f t="shared" si="1"/>
      </c>
      <c r="M55" s="44">
        <f t="shared" si="1"/>
      </c>
      <c r="N55" s="44">
        <f t="shared" si="1"/>
      </c>
      <c r="O55" s="44">
        <f t="shared" si="1"/>
      </c>
    </row>
    <row r="56" spans="3:15" ht="12.75">
      <c r="C56" s="38" t="s">
        <v>96</v>
      </c>
      <c r="D56" s="39">
        <f aca="true" t="shared" si="2" ref="D56:O56">IF(COUNTA(D8:D54)&gt;0,IF(D55&lt;&gt;60,IF(D55&lt;60,"! Missing","! Surplus"),"Ok"),"")</f>
      </c>
      <c r="E56" s="39">
        <f t="shared" si="2"/>
      </c>
      <c r="F56" s="39">
        <f t="shared" si="2"/>
      </c>
      <c r="G56" s="39">
        <f t="shared" si="2"/>
      </c>
      <c r="H56" s="39">
        <f t="shared" si="2"/>
      </c>
      <c r="I56" s="39">
        <f t="shared" si="2"/>
      </c>
      <c r="J56" s="39">
        <f t="shared" si="2"/>
      </c>
      <c r="K56" s="39">
        <f t="shared" si="2"/>
      </c>
      <c r="L56" s="39">
        <f t="shared" si="2"/>
      </c>
      <c r="M56" s="39">
        <f t="shared" si="2"/>
      </c>
      <c r="N56" s="39">
        <f t="shared" si="2"/>
      </c>
      <c r="O56" s="39">
        <f t="shared" si="2"/>
      </c>
    </row>
    <row r="58" ht="18">
      <c r="A58" s="48" t="s">
        <v>97</v>
      </c>
    </row>
    <row r="59" spans="2:15" ht="13.5" thickBot="1">
      <c r="B59" s="47" t="s">
        <v>99</v>
      </c>
      <c r="C59" s="41"/>
      <c r="D59" s="35">
        <f>D7</f>
      </c>
      <c r="E59" s="35">
        <f aca="true" t="shared" si="3" ref="E59:O59">E7</f>
      </c>
      <c r="F59" s="35">
        <f t="shared" si="3"/>
      </c>
      <c r="G59" s="35">
        <f t="shared" si="3"/>
      </c>
      <c r="H59" s="35">
        <f t="shared" si="3"/>
      </c>
      <c r="I59" s="35">
        <f t="shared" si="3"/>
      </c>
      <c r="J59" s="35">
        <f t="shared" si="3"/>
      </c>
      <c r="K59" s="35">
        <f t="shared" si="3"/>
      </c>
      <c r="L59" s="35">
        <f t="shared" si="3"/>
      </c>
      <c r="M59" s="35">
        <f t="shared" si="3"/>
      </c>
      <c r="N59" s="35">
        <f t="shared" si="3"/>
      </c>
      <c r="O59" s="35">
        <f t="shared" si="3"/>
      </c>
    </row>
    <row r="60" spans="2:15" ht="9.75" customHeight="1">
      <c r="B60" s="45" t="s">
        <v>23</v>
      </c>
      <c r="C60" s="46" t="s">
        <v>68</v>
      </c>
      <c r="D60" s="123"/>
      <c r="E60" s="124"/>
      <c r="F60" s="124"/>
      <c r="G60" s="124"/>
      <c r="H60" s="125"/>
      <c r="I60" s="126"/>
      <c r="J60" s="124"/>
      <c r="K60" s="124"/>
      <c r="L60" s="124"/>
      <c r="M60" s="127"/>
      <c r="N60" s="126"/>
      <c r="O60" s="125"/>
    </row>
    <row r="61" spans="2:15" ht="9.75" customHeight="1">
      <c r="B61" s="45" t="s">
        <v>25</v>
      </c>
      <c r="C61" s="46" t="s">
        <v>74</v>
      </c>
      <c r="D61" s="128"/>
      <c r="E61" s="129"/>
      <c r="F61" s="129"/>
      <c r="G61" s="129"/>
      <c r="H61" s="130"/>
      <c r="I61" s="131"/>
      <c r="J61" s="129"/>
      <c r="K61" s="129"/>
      <c r="L61" s="129"/>
      <c r="M61" s="132"/>
      <c r="N61" s="131"/>
      <c r="O61" s="130"/>
    </row>
    <row r="62" spans="2:15" ht="9.75" customHeight="1">
      <c r="B62" s="45" t="s">
        <v>34</v>
      </c>
      <c r="C62" s="46" t="s">
        <v>75</v>
      </c>
      <c r="D62" s="128"/>
      <c r="E62" s="129"/>
      <c r="F62" s="129"/>
      <c r="G62" s="129"/>
      <c r="H62" s="130"/>
      <c r="I62" s="131"/>
      <c r="J62" s="129"/>
      <c r="K62" s="129"/>
      <c r="L62" s="129"/>
      <c r="M62" s="132"/>
      <c r="N62" s="131"/>
      <c r="O62" s="130"/>
    </row>
    <row r="63" spans="2:15" ht="9.75" customHeight="1">
      <c r="B63" s="45" t="s">
        <v>29</v>
      </c>
      <c r="C63" s="46" t="s">
        <v>55</v>
      </c>
      <c r="D63" s="128"/>
      <c r="E63" s="129"/>
      <c r="F63" s="129"/>
      <c r="G63" s="129"/>
      <c r="H63" s="130"/>
      <c r="I63" s="131"/>
      <c r="J63" s="129"/>
      <c r="K63" s="129"/>
      <c r="L63" s="129"/>
      <c r="M63" s="132"/>
      <c r="N63" s="131"/>
      <c r="O63" s="130"/>
    </row>
    <row r="64" spans="2:15" ht="9.75" customHeight="1">
      <c r="B64" s="45" t="s">
        <v>31</v>
      </c>
      <c r="C64" s="46" t="s">
        <v>76</v>
      </c>
      <c r="D64" s="128"/>
      <c r="E64" s="129"/>
      <c r="F64" s="129"/>
      <c r="G64" s="129"/>
      <c r="H64" s="130"/>
      <c r="I64" s="131"/>
      <c r="J64" s="129"/>
      <c r="K64" s="129"/>
      <c r="L64" s="129"/>
      <c r="M64" s="132"/>
      <c r="N64" s="131"/>
      <c r="O64" s="130"/>
    </row>
    <row r="65" spans="2:15" ht="9.75" customHeight="1">
      <c r="B65" s="45" t="s">
        <v>52</v>
      </c>
      <c r="C65" s="46" t="s">
        <v>181</v>
      </c>
      <c r="D65" s="128"/>
      <c r="E65" s="129"/>
      <c r="F65" s="129"/>
      <c r="G65" s="129"/>
      <c r="H65" s="130"/>
      <c r="I65" s="131"/>
      <c r="J65" s="129"/>
      <c r="K65" s="129"/>
      <c r="L65" s="129"/>
      <c r="M65" s="132"/>
      <c r="N65" s="131"/>
      <c r="O65" s="130"/>
    </row>
    <row r="66" spans="2:15" ht="9.75" customHeight="1">
      <c r="B66" s="45" t="s">
        <v>61</v>
      </c>
      <c r="C66" s="46" t="s">
        <v>35</v>
      </c>
      <c r="D66" s="128"/>
      <c r="E66" s="129"/>
      <c r="F66" s="129"/>
      <c r="G66" s="129"/>
      <c r="H66" s="130"/>
      <c r="I66" s="131"/>
      <c r="J66" s="129"/>
      <c r="K66" s="129"/>
      <c r="L66" s="129"/>
      <c r="M66" s="132"/>
      <c r="N66" s="131"/>
      <c r="O66" s="130"/>
    </row>
    <row r="67" spans="2:15" ht="9.75" customHeight="1">
      <c r="B67" s="45" t="s">
        <v>62</v>
      </c>
      <c r="C67" s="46" t="s">
        <v>57</v>
      </c>
      <c r="D67" s="128"/>
      <c r="E67" s="129"/>
      <c r="F67" s="129"/>
      <c r="G67" s="129"/>
      <c r="H67" s="130"/>
      <c r="I67" s="131"/>
      <c r="J67" s="129"/>
      <c r="K67" s="129"/>
      <c r="L67" s="129"/>
      <c r="M67" s="132"/>
      <c r="N67" s="131"/>
      <c r="O67" s="130"/>
    </row>
    <row r="68" spans="2:15" ht="9.75" customHeight="1">
      <c r="B68" s="45" t="s">
        <v>63</v>
      </c>
      <c r="C68" s="46" t="s">
        <v>77</v>
      </c>
      <c r="D68" s="128"/>
      <c r="E68" s="129"/>
      <c r="F68" s="129"/>
      <c r="G68" s="129"/>
      <c r="H68" s="130"/>
      <c r="I68" s="131"/>
      <c r="J68" s="129"/>
      <c r="K68" s="129"/>
      <c r="L68" s="129"/>
      <c r="M68" s="132"/>
      <c r="N68" s="131"/>
      <c r="O68" s="130"/>
    </row>
    <row r="69" spans="2:15" ht="9.75" customHeight="1">
      <c r="B69" s="45" t="s">
        <v>65</v>
      </c>
      <c r="C69" s="46" t="s">
        <v>49</v>
      </c>
      <c r="D69" s="128"/>
      <c r="E69" s="129"/>
      <c r="F69" s="129"/>
      <c r="G69" s="129"/>
      <c r="H69" s="130"/>
      <c r="I69" s="131"/>
      <c r="J69" s="129"/>
      <c r="K69" s="129"/>
      <c r="L69" s="129"/>
      <c r="M69" s="132"/>
      <c r="N69" s="131"/>
      <c r="O69" s="130"/>
    </row>
    <row r="70" spans="2:15" ht="9.75" customHeight="1">
      <c r="B70" s="45" t="s">
        <v>67</v>
      </c>
      <c r="C70" s="46" t="s">
        <v>50</v>
      </c>
      <c r="D70" s="128"/>
      <c r="E70" s="129"/>
      <c r="F70" s="129"/>
      <c r="G70" s="129"/>
      <c r="H70" s="130"/>
      <c r="I70" s="131"/>
      <c r="J70" s="129"/>
      <c r="K70" s="129"/>
      <c r="L70" s="129"/>
      <c r="M70" s="132"/>
      <c r="N70" s="131"/>
      <c r="O70" s="130"/>
    </row>
    <row r="71" spans="2:15" ht="9.75" customHeight="1">
      <c r="B71" s="45" t="s">
        <v>69</v>
      </c>
      <c r="C71" s="46" t="s">
        <v>78</v>
      </c>
      <c r="D71" s="128"/>
      <c r="E71" s="129"/>
      <c r="F71" s="129"/>
      <c r="G71" s="129"/>
      <c r="H71" s="130"/>
      <c r="I71" s="131"/>
      <c r="J71" s="129"/>
      <c r="K71" s="129"/>
      <c r="L71" s="129"/>
      <c r="M71" s="132"/>
      <c r="N71" s="131"/>
      <c r="O71" s="130"/>
    </row>
    <row r="72" spans="2:15" ht="9.75" customHeight="1">
      <c r="B72" s="45" t="s">
        <v>70</v>
      </c>
      <c r="C72" s="46" t="s">
        <v>71</v>
      </c>
      <c r="D72" s="133"/>
      <c r="E72" s="134"/>
      <c r="F72" s="134"/>
      <c r="G72" s="134"/>
      <c r="H72" s="135"/>
      <c r="I72" s="136"/>
      <c r="J72" s="134"/>
      <c r="K72" s="134"/>
      <c r="L72" s="134"/>
      <c r="M72" s="137"/>
      <c r="N72" s="136"/>
      <c r="O72" s="135"/>
    </row>
    <row r="73" spans="2:15" ht="9.75" customHeight="1" thickBot="1">
      <c r="B73" s="45" t="s">
        <v>72</v>
      </c>
      <c r="C73" s="46" t="s">
        <v>182</v>
      </c>
      <c r="D73" s="138"/>
      <c r="E73" s="139"/>
      <c r="F73" s="139"/>
      <c r="G73" s="139"/>
      <c r="H73" s="140"/>
      <c r="I73" s="138"/>
      <c r="J73" s="139"/>
      <c r="K73" s="139"/>
      <c r="L73" s="139"/>
      <c r="M73" s="141"/>
      <c r="N73" s="138"/>
      <c r="O73" s="140"/>
    </row>
    <row r="74" spans="3:15" ht="12.75">
      <c r="C74" s="38" t="s">
        <v>93</v>
      </c>
      <c r="D74" s="44">
        <f>IF(COUNTA(D60:D73)&gt;0,SUM(D60:D73),"")</f>
      </c>
      <c r="E74" s="44">
        <f aca="true" t="shared" si="4" ref="E74:O74">IF(COUNTA(E60:E73)&gt;0,SUM(E60:E73),"")</f>
      </c>
      <c r="F74" s="44">
        <f t="shared" si="4"/>
      </c>
      <c r="G74" s="44">
        <f t="shared" si="4"/>
      </c>
      <c r="H74" s="44">
        <f t="shared" si="4"/>
      </c>
      <c r="I74" s="44">
        <f t="shared" si="4"/>
      </c>
      <c r="J74" s="44">
        <f t="shared" si="4"/>
      </c>
      <c r="K74" s="44">
        <f t="shared" si="4"/>
      </c>
      <c r="L74" s="44">
        <f t="shared" si="4"/>
      </c>
      <c r="M74" s="44">
        <f t="shared" si="4"/>
      </c>
      <c r="N74" s="44">
        <f t="shared" si="4"/>
      </c>
      <c r="O74" s="44">
        <f t="shared" si="4"/>
      </c>
    </row>
    <row r="75" spans="3:15" ht="12.75">
      <c r="C75" s="38" t="s">
        <v>96</v>
      </c>
      <c r="D75" s="39">
        <f>IF(COUNTA(D60:D73)&gt;0,IF(D74&lt;&gt;60,IF(D74&lt;60,"! Missing","! Surplus"),"Ok"),"")</f>
      </c>
      <c r="E75" s="39">
        <f aca="true" t="shared" si="5" ref="E75:O75">IF(COUNTA(E60:E73)&gt;0,IF(E74&lt;&gt;60,IF(E74&lt;60,"! Missing","! Surplus"),"Ok"),"")</f>
      </c>
      <c r="F75" s="39">
        <f t="shared" si="5"/>
      </c>
      <c r="G75" s="39">
        <f t="shared" si="5"/>
      </c>
      <c r="H75" s="39">
        <f t="shared" si="5"/>
      </c>
      <c r="I75" s="39">
        <f t="shared" si="5"/>
      </c>
      <c r="J75" s="39">
        <f t="shared" si="5"/>
      </c>
      <c r="K75" s="39">
        <f t="shared" si="5"/>
      </c>
      <c r="L75" s="39">
        <f t="shared" si="5"/>
      </c>
      <c r="M75" s="39">
        <f t="shared" si="5"/>
      </c>
      <c r="N75" s="39">
        <f t="shared" si="5"/>
      </c>
      <c r="O75" s="39">
        <f t="shared" si="5"/>
      </c>
    </row>
    <row r="77" ht="18">
      <c r="A77" s="48" t="s">
        <v>79</v>
      </c>
    </row>
    <row r="78" spans="3:15" ht="13.5" thickBot="1">
      <c r="C78" t="s">
        <v>100</v>
      </c>
      <c r="D78" s="35">
        <f>D7</f>
      </c>
      <c r="E78" s="35">
        <f aca="true" t="shared" si="6" ref="E78:O78">E7</f>
      </c>
      <c r="F78" s="35">
        <f t="shared" si="6"/>
      </c>
      <c r="G78" s="35">
        <f t="shared" si="6"/>
      </c>
      <c r="H78" s="35">
        <f t="shared" si="6"/>
      </c>
      <c r="I78" s="35">
        <f t="shared" si="6"/>
      </c>
      <c r="J78" s="35">
        <f t="shared" si="6"/>
      </c>
      <c r="K78" s="35">
        <f t="shared" si="6"/>
      </c>
      <c r="L78" s="35">
        <f t="shared" si="6"/>
      </c>
      <c r="M78" s="35">
        <f t="shared" si="6"/>
      </c>
      <c r="N78" s="35">
        <f t="shared" si="6"/>
      </c>
      <c r="O78" s="35">
        <f t="shared" si="6"/>
      </c>
    </row>
    <row r="79" spans="1:15" ht="9.75" customHeight="1">
      <c r="A79" s="164" t="s">
        <v>80</v>
      </c>
      <c r="B79" s="164"/>
      <c r="C79" s="63" t="s">
        <v>81</v>
      </c>
      <c r="D79" s="142"/>
      <c r="E79" s="143"/>
      <c r="F79" s="143"/>
      <c r="G79" s="143"/>
      <c r="H79" s="144"/>
      <c r="I79" s="145"/>
      <c r="J79" s="143"/>
      <c r="K79" s="143"/>
      <c r="L79" s="143"/>
      <c r="M79" s="144"/>
      <c r="N79" s="145"/>
      <c r="O79" s="144"/>
    </row>
    <row r="80" spans="1:15" ht="9.75" customHeight="1">
      <c r="A80" s="164"/>
      <c r="B80" s="164"/>
      <c r="C80" s="63" t="s">
        <v>82</v>
      </c>
      <c r="D80" s="146"/>
      <c r="E80" s="147"/>
      <c r="F80" s="147"/>
      <c r="G80" s="147"/>
      <c r="H80" s="148"/>
      <c r="I80" s="149"/>
      <c r="J80" s="147"/>
      <c r="K80" s="147"/>
      <c r="L80" s="147"/>
      <c r="M80" s="148"/>
      <c r="N80" s="149"/>
      <c r="O80" s="148"/>
    </row>
    <row r="81" spans="1:15" ht="9.75" customHeight="1">
      <c r="A81" s="164"/>
      <c r="B81" s="164"/>
      <c r="C81" s="63" t="s">
        <v>83</v>
      </c>
      <c r="D81" s="146"/>
      <c r="E81" s="147"/>
      <c r="F81" s="147"/>
      <c r="G81" s="147"/>
      <c r="H81" s="148"/>
      <c r="I81" s="149"/>
      <c r="J81" s="147"/>
      <c r="K81" s="147"/>
      <c r="L81" s="147"/>
      <c r="M81" s="148"/>
      <c r="N81" s="149"/>
      <c r="O81" s="148"/>
    </row>
    <row r="82" spans="1:15" ht="9.75" customHeight="1">
      <c r="A82" s="164"/>
      <c r="B82" s="164"/>
      <c r="C82" s="63" t="s">
        <v>84</v>
      </c>
      <c r="D82" s="146"/>
      <c r="E82" s="147"/>
      <c r="F82" s="147"/>
      <c r="G82" s="147"/>
      <c r="H82" s="148"/>
      <c r="I82" s="149"/>
      <c r="J82" s="147"/>
      <c r="K82" s="147"/>
      <c r="L82" s="147"/>
      <c r="M82" s="148"/>
      <c r="N82" s="149"/>
      <c r="O82" s="148"/>
    </row>
    <row r="83" spans="1:15" ht="9.75" customHeight="1">
      <c r="A83" s="164"/>
      <c r="B83" s="164"/>
      <c r="C83" s="63" t="s">
        <v>85</v>
      </c>
      <c r="D83" s="146"/>
      <c r="E83" s="147"/>
      <c r="F83" s="147"/>
      <c r="G83" s="147"/>
      <c r="H83" s="148"/>
      <c r="I83" s="149"/>
      <c r="J83" s="147"/>
      <c r="K83" s="147"/>
      <c r="L83" s="147"/>
      <c r="M83" s="148"/>
      <c r="N83" s="149"/>
      <c r="O83" s="148"/>
    </row>
    <row r="84" spans="1:15" ht="9.75" customHeight="1">
      <c r="A84" s="164"/>
      <c r="B84" s="164"/>
      <c r="C84" s="63" t="s">
        <v>86</v>
      </c>
      <c r="D84" s="146"/>
      <c r="E84" s="147"/>
      <c r="F84" s="147"/>
      <c r="G84" s="147"/>
      <c r="H84" s="148"/>
      <c r="I84" s="149"/>
      <c r="J84" s="147"/>
      <c r="K84" s="147"/>
      <c r="L84" s="147"/>
      <c r="M84" s="148"/>
      <c r="N84" s="149"/>
      <c r="O84" s="148"/>
    </row>
    <row r="85" spans="1:15" ht="9.75" customHeight="1">
      <c r="A85" s="164"/>
      <c r="B85" s="164"/>
      <c r="C85" s="63" t="s">
        <v>87</v>
      </c>
      <c r="D85" s="146"/>
      <c r="E85" s="147"/>
      <c r="F85" s="147"/>
      <c r="G85" s="147"/>
      <c r="H85" s="148"/>
      <c r="I85" s="149"/>
      <c r="J85" s="147"/>
      <c r="K85" s="147"/>
      <c r="L85" s="147"/>
      <c r="M85" s="148"/>
      <c r="N85" s="149"/>
      <c r="O85" s="148"/>
    </row>
    <row r="86" spans="1:15" ht="9.75" customHeight="1">
      <c r="A86" s="164"/>
      <c r="B86" s="164"/>
      <c r="C86" s="63" t="s">
        <v>32</v>
      </c>
      <c r="D86" s="150"/>
      <c r="E86" s="151"/>
      <c r="F86" s="151"/>
      <c r="G86" s="151"/>
      <c r="H86" s="152"/>
      <c r="I86" s="153"/>
      <c r="J86" s="151"/>
      <c r="K86" s="151"/>
      <c r="L86" s="151"/>
      <c r="M86" s="152"/>
      <c r="N86" s="153"/>
      <c r="O86" s="152"/>
    </row>
    <row r="87" spans="1:15" ht="9.75" customHeight="1">
      <c r="A87" s="165" t="s">
        <v>98</v>
      </c>
      <c r="B87" s="164"/>
      <c r="C87" s="63" t="s">
        <v>81</v>
      </c>
      <c r="D87" s="154"/>
      <c r="E87" s="155"/>
      <c r="F87" s="155"/>
      <c r="G87" s="155"/>
      <c r="H87" s="156"/>
      <c r="I87" s="157"/>
      <c r="J87" s="155"/>
      <c r="K87" s="155"/>
      <c r="L87" s="155"/>
      <c r="M87" s="156"/>
      <c r="N87" s="157"/>
      <c r="O87" s="156"/>
    </row>
    <row r="88" spans="1:15" ht="9.75" customHeight="1">
      <c r="A88" s="164"/>
      <c r="B88" s="164"/>
      <c r="C88" s="63" t="s">
        <v>82</v>
      </c>
      <c r="D88" s="146"/>
      <c r="E88" s="147"/>
      <c r="F88" s="147"/>
      <c r="G88" s="147"/>
      <c r="H88" s="148"/>
      <c r="I88" s="149"/>
      <c r="J88" s="147"/>
      <c r="K88" s="147"/>
      <c r="L88" s="147"/>
      <c r="M88" s="148"/>
      <c r="N88" s="149"/>
      <c r="O88" s="148"/>
    </row>
    <row r="89" spans="1:15" ht="9.75" customHeight="1">
      <c r="A89" s="164"/>
      <c r="B89" s="164"/>
      <c r="C89" s="63" t="s">
        <v>83</v>
      </c>
      <c r="D89" s="146"/>
      <c r="E89" s="147"/>
      <c r="F89" s="147"/>
      <c r="G89" s="147"/>
      <c r="H89" s="148"/>
      <c r="I89" s="149"/>
      <c r="J89" s="147"/>
      <c r="K89" s="147"/>
      <c r="L89" s="147"/>
      <c r="M89" s="148"/>
      <c r="N89" s="149"/>
      <c r="O89" s="148"/>
    </row>
    <row r="90" spans="1:15" ht="9.75" customHeight="1">
      <c r="A90" s="164"/>
      <c r="B90" s="164"/>
      <c r="C90" s="63" t="s">
        <v>84</v>
      </c>
      <c r="D90" s="146"/>
      <c r="E90" s="147"/>
      <c r="F90" s="147"/>
      <c r="G90" s="147"/>
      <c r="H90" s="148"/>
      <c r="I90" s="149"/>
      <c r="J90" s="147"/>
      <c r="K90" s="147"/>
      <c r="L90" s="147"/>
      <c r="M90" s="148"/>
      <c r="N90" s="149"/>
      <c r="O90" s="148"/>
    </row>
    <row r="91" spans="1:15" ht="9.75" customHeight="1">
      <c r="A91" s="164"/>
      <c r="B91" s="164"/>
      <c r="C91" s="63" t="s">
        <v>85</v>
      </c>
      <c r="D91" s="146"/>
      <c r="E91" s="147"/>
      <c r="F91" s="147"/>
      <c r="G91" s="147"/>
      <c r="H91" s="148"/>
      <c r="I91" s="149"/>
      <c r="J91" s="147"/>
      <c r="K91" s="147"/>
      <c r="L91" s="147"/>
      <c r="M91" s="148"/>
      <c r="N91" s="149"/>
      <c r="O91" s="148"/>
    </row>
    <row r="92" spans="1:15" ht="9.75" customHeight="1">
      <c r="A92" s="164"/>
      <c r="B92" s="164"/>
      <c r="C92" s="63" t="s">
        <v>86</v>
      </c>
      <c r="D92" s="146"/>
      <c r="E92" s="147"/>
      <c r="F92" s="147"/>
      <c r="G92" s="147"/>
      <c r="H92" s="148"/>
      <c r="I92" s="149"/>
      <c r="J92" s="147"/>
      <c r="K92" s="147"/>
      <c r="L92" s="147"/>
      <c r="M92" s="148"/>
      <c r="N92" s="149"/>
      <c r="O92" s="148"/>
    </row>
    <row r="93" spans="1:15" ht="9.75" customHeight="1">
      <c r="A93" s="164"/>
      <c r="B93" s="164"/>
      <c r="C93" s="63" t="s">
        <v>87</v>
      </c>
      <c r="D93" s="146"/>
      <c r="E93" s="147"/>
      <c r="F93" s="147"/>
      <c r="G93" s="147"/>
      <c r="H93" s="148"/>
      <c r="I93" s="149"/>
      <c r="J93" s="147"/>
      <c r="K93" s="147"/>
      <c r="L93" s="147"/>
      <c r="M93" s="148"/>
      <c r="N93" s="149"/>
      <c r="O93" s="148"/>
    </row>
    <row r="94" spans="1:15" ht="9.75" customHeight="1">
      <c r="A94" s="164"/>
      <c r="B94" s="164"/>
      <c r="C94" s="63" t="s">
        <v>32</v>
      </c>
      <c r="D94" s="150"/>
      <c r="E94" s="151"/>
      <c r="F94" s="151"/>
      <c r="G94" s="151"/>
      <c r="H94" s="152"/>
      <c r="I94" s="153"/>
      <c r="J94" s="151"/>
      <c r="K94" s="151"/>
      <c r="L94" s="151"/>
      <c r="M94" s="152"/>
      <c r="N94" s="153"/>
      <c r="O94" s="152"/>
    </row>
    <row r="96" spans="1:15" ht="18">
      <c r="A96" s="48" t="s">
        <v>109</v>
      </c>
      <c r="D96" s="62">
        <f>D7</f>
      </c>
      <c r="E96" s="62">
        <f aca="true" t="shared" si="7" ref="E96:O96">E7</f>
      </c>
      <c r="F96" s="62">
        <f t="shared" si="7"/>
      </c>
      <c r="G96" s="62">
        <f t="shared" si="7"/>
      </c>
      <c r="H96" s="62">
        <f t="shared" si="7"/>
      </c>
      <c r="I96" s="62">
        <f t="shared" si="7"/>
      </c>
      <c r="J96" s="62">
        <f t="shared" si="7"/>
      </c>
      <c r="K96" s="62">
        <f t="shared" si="7"/>
      </c>
      <c r="L96" s="62">
        <f t="shared" si="7"/>
      </c>
      <c r="M96" s="62">
        <f t="shared" si="7"/>
      </c>
      <c r="N96" s="62">
        <f t="shared" si="7"/>
      </c>
      <c r="O96" s="62">
        <f t="shared" si="7"/>
      </c>
    </row>
    <row r="97" spans="3:15" ht="12.75">
      <c r="C97" s="63" t="s">
        <v>110</v>
      </c>
      <c r="D97" s="37"/>
      <c r="E97" s="37"/>
      <c r="F97" s="37"/>
      <c r="G97" s="37"/>
      <c r="H97" s="37"/>
      <c r="I97" s="37"/>
      <c r="J97" s="37"/>
      <c r="K97" s="37"/>
      <c r="L97" s="37"/>
      <c r="M97" s="37"/>
      <c r="N97" s="37"/>
      <c r="O97" s="37"/>
    </row>
  </sheetData>
  <sheetProtection/>
  <protectedRanges>
    <protectedRange sqref="D8:O54" name="Range1"/>
    <protectedRange sqref="D60:O73" name="Range2"/>
  </protectedRanges>
  <mergeCells count="10">
    <mergeCell ref="A8:A12"/>
    <mergeCell ref="A13:A15"/>
    <mergeCell ref="A16:A19"/>
    <mergeCell ref="A20:A22"/>
    <mergeCell ref="A36:A54"/>
    <mergeCell ref="A79:B86"/>
    <mergeCell ref="A87:B94"/>
    <mergeCell ref="A23:A28"/>
    <mergeCell ref="A29:A32"/>
    <mergeCell ref="A33:A35"/>
  </mergeCells>
  <printOptions/>
  <pageMargins left="0.75" right="0.75" top="1" bottom="1"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N28"/>
  <sheetViews>
    <sheetView showGridLines="0" workbookViewId="0" topLeftCell="A1">
      <selection activeCell="P14" sqref="P14"/>
    </sheetView>
  </sheetViews>
  <sheetFormatPr defaultColWidth="9.140625" defaultRowHeight="12.75"/>
  <cols>
    <col min="4" max="4" width="11.7109375" style="0" customWidth="1"/>
  </cols>
  <sheetData>
    <row r="1" s="3" customFormat="1" ht="20.25">
      <c r="A1" s="11" t="str">
        <f>c_Title</f>
        <v>Productive Mental Health Ward Activity Follow Analysis</v>
      </c>
    </row>
    <row r="2" s="5" customFormat="1" ht="20.25">
      <c r="A2" s="15" t="str">
        <f>"Charts for "&amp;c_Trust&amp;" "&amp;c_Ward</f>
        <v>Charts for  </v>
      </c>
    </row>
    <row r="4" s="14" customFormat="1" ht="28.5" customHeight="1">
      <c r="A4" s="13" t="s">
        <v>4</v>
      </c>
    </row>
    <row r="7" ht="15">
      <c r="C7" s="22" t="s">
        <v>140</v>
      </c>
    </row>
    <row r="20" spans="11:14" ht="12.75">
      <c r="K20" s="20" t="s">
        <v>7</v>
      </c>
      <c r="L20" s="21"/>
      <c r="M20" s="21"/>
      <c r="N20" s="21"/>
    </row>
    <row r="21" spans="11:14" ht="12.75">
      <c r="K21" s="170" t="str">
        <f>INDEX(List_Commentary,X_Chart)</f>
        <v>The chart displays the percentage of time spent in each category of activity during the Activity Follow exercise.  Use the results to see where you need to focus on to further improve the time spent on direct patient care.</v>
      </c>
      <c r="L21" s="171"/>
      <c r="M21" s="171"/>
      <c r="N21" s="172"/>
    </row>
    <row r="22" spans="11:14" ht="12.75">
      <c r="K22" s="173"/>
      <c r="L22" s="174"/>
      <c r="M22" s="174"/>
      <c r="N22" s="175"/>
    </row>
    <row r="23" spans="11:14" ht="12.75">
      <c r="K23" s="173"/>
      <c r="L23" s="174"/>
      <c r="M23" s="174"/>
      <c r="N23" s="175"/>
    </row>
    <row r="24" spans="11:14" ht="12.75">
      <c r="K24" s="173"/>
      <c r="L24" s="174"/>
      <c r="M24" s="174"/>
      <c r="N24" s="175"/>
    </row>
    <row r="25" spans="11:14" ht="12.75">
      <c r="K25" s="173"/>
      <c r="L25" s="174"/>
      <c r="M25" s="174"/>
      <c r="N25" s="175"/>
    </row>
    <row r="26" spans="11:14" ht="12.75">
      <c r="K26" s="173"/>
      <c r="L26" s="174"/>
      <c r="M26" s="174"/>
      <c r="N26" s="175"/>
    </row>
    <row r="27" spans="11:14" ht="12.75">
      <c r="K27" s="173"/>
      <c r="L27" s="174"/>
      <c r="M27" s="174"/>
      <c r="N27" s="175"/>
    </row>
    <row r="28" spans="11:14" ht="12.75">
      <c r="K28" s="176"/>
      <c r="L28" s="177"/>
      <c r="M28" s="177"/>
      <c r="N28" s="178"/>
    </row>
  </sheetData>
  <mergeCells count="1">
    <mergeCell ref="K21:N28"/>
  </mergeCells>
  <printOptions/>
  <pageMargins left="0.7480314960629921" right="0.7480314960629921" top="0.984251968503937" bottom="0.984251968503937" header="0.5118110236220472" footer="0.5118110236220472"/>
  <pageSetup fitToHeight="1" fitToWidth="1" horizontalDpi="300" verticalDpi="300" orientation="portrait" paperSize="9" scale="59" r:id="rId3"/>
  <drawing r:id="rId2"/>
  <legacy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H61"/>
  <sheetViews>
    <sheetView showGridLines="0" tabSelected="1" workbookViewId="0" topLeftCell="A1">
      <selection activeCell="H12" sqref="H12"/>
    </sheetView>
  </sheetViews>
  <sheetFormatPr defaultColWidth="9.140625" defaultRowHeight="12.75"/>
  <cols>
    <col min="1" max="1" width="4.00390625" style="0" customWidth="1"/>
    <col min="2" max="2" width="26.57421875" style="0" customWidth="1"/>
    <col min="4" max="4" width="12.8515625" style="0" bestFit="1" customWidth="1"/>
    <col min="19" max="19" width="2.7109375" style="0" customWidth="1"/>
  </cols>
  <sheetData>
    <row r="1" s="3" customFormat="1" ht="20.25">
      <c r="A1" s="11" t="str">
        <f>c_Title</f>
        <v>Productive Mental Health Ward Activity Follow Analysis</v>
      </c>
    </row>
    <row r="2" s="5" customFormat="1" ht="20.25">
      <c r="A2" s="15" t="str">
        <f>"Direct care results for "&amp;c_Trust&amp;" "&amp;c_Ward</f>
        <v>Direct care results for  </v>
      </c>
    </row>
    <row r="4" s="14" customFormat="1" ht="28.5" customHeight="1">
      <c r="A4" s="13" t="s">
        <v>4</v>
      </c>
    </row>
    <row r="5" ht="76.5" customHeight="1"/>
    <row r="6" ht="18.75" thickBot="1">
      <c r="A6" s="52" t="s">
        <v>131</v>
      </c>
    </row>
    <row r="7" spans="2:4" ht="15">
      <c r="B7" s="83" t="s">
        <v>105</v>
      </c>
      <c r="C7" s="84"/>
      <c r="D7" s="87"/>
    </row>
    <row r="8" spans="2:4" ht="15">
      <c r="B8" s="81" t="s">
        <v>138</v>
      </c>
      <c r="C8" s="53"/>
      <c r="D8" s="88" t="e">
        <f>C29</f>
        <v>#REF!</v>
      </c>
    </row>
    <row r="9" spans="2:4" ht="15">
      <c r="B9" s="81" t="s">
        <v>139</v>
      </c>
      <c r="C9" s="53"/>
      <c r="D9" s="88">
        <f>Nr_Hours*60</f>
        <v>0</v>
      </c>
    </row>
    <row r="10" spans="2:4" ht="16.5" thickBot="1">
      <c r="B10" s="82" t="s">
        <v>135</v>
      </c>
      <c r="C10" s="78"/>
      <c r="D10" s="89" t="e">
        <f>D8/D9</f>
        <v>#REF!</v>
      </c>
    </row>
    <row r="11" spans="2:4" ht="15">
      <c r="B11" s="80" t="s">
        <v>152</v>
      </c>
      <c r="C11" s="75"/>
      <c r="D11" s="93" t="e">
        <f>ROUND(SUM(Data!D97:O97)/Nr_Hours,0)</f>
        <v>#DIV/0!</v>
      </c>
    </row>
    <row r="12" spans="2:4" ht="15.75" thickBot="1">
      <c r="B12" s="77" t="s">
        <v>153</v>
      </c>
      <c r="C12" s="78"/>
      <c r="D12" s="79" t="e">
        <f>D11/c_metres</f>
        <v>#DIV/0!</v>
      </c>
    </row>
    <row r="13" spans="2:4" ht="15">
      <c r="B13" s="83" t="s">
        <v>137</v>
      </c>
      <c r="C13" s="84"/>
      <c r="D13" s="85"/>
    </row>
    <row r="14" spans="2:4" ht="15">
      <c r="B14" s="76" t="s">
        <v>98</v>
      </c>
      <c r="C14" s="53"/>
      <c r="D14" s="86" t="e">
        <f>C61/Nr_Hours</f>
        <v>#DIV/0!</v>
      </c>
    </row>
    <row r="15" spans="2:4" ht="15">
      <c r="B15" s="81" t="s">
        <v>80</v>
      </c>
      <c r="C15" s="53"/>
      <c r="D15" s="86" t="e">
        <f>E61/Nr_Hours</f>
        <v>#DIV/0!</v>
      </c>
    </row>
    <row r="16" spans="2:4" ht="15">
      <c r="B16" s="81" t="s">
        <v>136</v>
      </c>
      <c r="C16" s="53"/>
      <c r="D16" s="86" t="e">
        <f>SUM(D14:D15)</f>
        <v>#DIV/0!</v>
      </c>
    </row>
    <row r="17" spans="2:4" ht="15.75" thickBot="1">
      <c r="B17" s="82" t="s">
        <v>151</v>
      </c>
      <c r="C17" s="78"/>
      <c r="D17" s="92" t="e">
        <f>D15/D16</f>
        <v>#DIV/0!</v>
      </c>
    </row>
    <row r="20" spans="1:6" ht="18">
      <c r="A20" s="52" t="s">
        <v>132</v>
      </c>
      <c r="B20" s="53"/>
      <c r="F20" s="55"/>
    </row>
    <row r="21" spans="2:4" ht="12.75">
      <c r="B21" s="59" t="s">
        <v>91</v>
      </c>
      <c r="C21" s="60" t="s">
        <v>101</v>
      </c>
      <c r="D21" s="58" t="s">
        <v>102</v>
      </c>
    </row>
    <row r="22" spans="1:4" ht="12.75">
      <c r="A22" s="31">
        <v>1</v>
      </c>
      <c r="B22" s="51" t="str">
        <f aca="true" t="shared" si="0" ref="B22:B29">INDEX(List_Categories,A22)</f>
        <v>Motion</v>
      </c>
      <c r="C22" s="43" t="e">
        <f aca="true" ca="1" t="shared" si="1" ref="C22:C29">SUM(OFFSET(Base,INDEX(List_Start,A22)-1,0,INDEX(List_Rows,A22),Nr_Hours))</f>
        <v>#REF!</v>
      </c>
      <c r="D22" s="54" t="e">
        <f aca="true" t="shared" si="2" ref="D22:D29">C22/SUM($C$22:$C$29)</f>
        <v>#REF!</v>
      </c>
    </row>
    <row r="23" spans="1:4" ht="12.75">
      <c r="A23" s="31">
        <v>2</v>
      </c>
      <c r="B23" s="51" t="str">
        <f t="shared" si="0"/>
        <v>Administration</v>
      </c>
      <c r="C23" s="43" t="e">
        <f ca="1" t="shared" si="1"/>
        <v>#REF!</v>
      </c>
      <c r="D23" s="54" t="e">
        <f t="shared" si="2"/>
        <v>#REF!</v>
      </c>
    </row>
    <row r="24" spans="1:4" ht="12.75">
      <c r="A24" s="31">
        <v>3</v>
      </c>
      <c r="B24" s="51" t="str">
        <f t="shared" si="0"/>
        <v>Handovers</v>
      </c>
      <c r="C24" s="43" t="e">
        <f ca="1" t="shared" si="1"/>
        <v>#REF!</v>
      </c>
      <c r="D24" s="54" t="e">
        <f t="shared" si="2"/>
        <v>#REF!</v>
      </c>
    </row>
    <row r="25" spans="1:4" ht="12.75">
      <c r="A25" s="31">
        <v>4</v>
      </c>
      <c r="B25" s="51" t="str">
        <f t="shared" si="0"/>
        <v>Medicines Management</v>
      </c>
      <c r="C25" s="43" t="e">
        <f ca="1" t="shared" si="1"/>
        <v>#REF!</v>
      </c>
      <c r="D25" s="54" t="e">
        <f t="shared" si="2"/>
        <v>#REF!</v>
      </c>
    </row>
    <row r="26" spans="1:4" ht="12.75">
      <c r="A26" s="31">
        <v>5</v>
      </c>
      <c r="B26" s="51" t="str">
        <f t="shared" si="0"/>
        <v>Discussion</v>
      </c>
      <c r="C26" s="43" t="e">
        <f ca="1" t="shared" si="1"/>
        <v>#REF!</v>
      </c>
      <c r="D26" s="54" t="e">
        <f t="shared" si="2"/>
        <v>#REF!</v>
      </c>
    </row>
    <row r="27" spans="1:4" ht="12.75">
      <c r="A27" s="31">
        <v>6</v>
      </c>
      <c r="B27" s="51" t="str">
        <f t="shared" si="0"/>
        <v>Staff Hygiene</v>
      </c>
      <c r="C27" s="43" t="e">
        <f ca="1" t="shared" si="1"/>
        <v>#REF!</v>
      </c>
      <c r="D27" s="54" t="e">
        <f t="shared" si="2"/>
        <v>#REF!</v>
      </c>
    </row>
    <row r="28" spans="1:4" ht="12.75">
      <c r="A28" s="31">
        <v>7</v>
      </c>
      <c r="B28" s="51" t="str">
        <f t="shared" si="0"/>
        <v>Other</v>
      </c>
      <c r="C28" s="43" t="e">
        <f ca="1" t="shared" si="1"/>
        <v>#REF!</v>
      </c>
      <c r="D28" s="54" t="e">
        <f t="shared" si="2"/>
        <v>#REF!</v>
      </c>
    </row>
    <row r="29" spans="1:4" ht="12.75">
      <c r="A29" s="31">
        <v>8</v>
      </c>
      <c r="B29" s="51" t="str">
        <f t="shared" si="0"/>
        <v>Direct Care</v>
      </c>
      <c r="C29" s="43" t="e">
        <f ca="1" t="shared" si="1"/>
        <v>#REF!</v>
      </c>
      <c r="D29" s="54" t="e">
        <f t="shared" si="2"/>
        <v>#REF!</v>
      </c>
    </row>
    <row r="32" ht="18">
      <c r="A32" s="49" t="s">
        <v>133</v>
      </c>
    </row>
    <row r="33" spans="2:4" ht="12.75">
      <c r="B33" s="59" t="s">
        <v>108</v>
      </c>
      <c r="C33" s="60" t="s">
        <v>101</v>
      </c>
      <c r="D33" s="58" t="s">
        <v>102</v>
      </c>
    </row>
    <row r="34" spans="1:4" ht="12.75">
      <c r="A34" s="31">
        <v>1</v>
      </c>
      <c r="B34" s="51" t="str">
        <f aca="true" t="shared" si="3" ref="B34:B47">INDEX(List_Tasks,A34)</f>
        <v>Bed Making</v>
      </c>
      <c r="C34" s="43">
        <f>SUM(Data!D60:O60)</f>
        <v>0</v>
      </c>
      <c r="D34" s="54" t="e">
        <f>C34/SUM($C$34:$C$47)</f>
        <v>#DIV/0!</v>
      </c>
    </row>
    <row r="35" spans="1:4" ht="12.75">
      <c r="A35" s="31">
        <v>2</v>
      </c>
      <c r="B35" s="51" t="str">
        <f t="shared" si="3"/>
        <v>Patient Hygiene</v>
      </c>
      <c r="C35" s="43">
        <f>SUM(Data!D61:O61)</f>
        <v>0</v>
      </c>
      <c r="D35" s="54" t="e">
        <f aca="true" t="shared" si="4" ref="D35:D47">C35/SUM($C$34:$C$47)</f>
        <v>#DIV/0!</v>
      </c>
    </row>
    <row r="36" spans="1:4" ht="12.75">
      <c r="A36" s="31">
        <v>3</v>
      </c>
      <c r="B36" s="51" t="str">
        <f t="shared" si="3"/>
        <v>Nursing Procedures</v>
      </c>
      <c r="C36" s="43">
        <f>SUM(Data!D62:O62)</f>
        <v>0</v>
      </c>
      <c r="D36" s="54" t="e">
        <f t="shared" si="4"/>
        <v>#DIV/0!</v>
      </c>
    </row>
    <row r="37" spans="1:4" ht="12.75">
      <c r="A37" s="31">
        <v>4</v>
      </c>
      <c r="B37" s="51" t="str">
        <f t="shared" si="3"/>
        <v>Ward Round </v>
      </c>
      <c r="C37" s="43">
        <f>SUM(Data!D63:O63)</f>
        <v>0</v>
      </c>
      <c r="D37" s="54" t="e">
        <f t="shared" si="4"/>
        <v>#DIV/0!</v>
      </c>
    </row>
    <row r="38" spans="1:4" ht="12.75">
      <c r="A38" s="31">
        <v>5</v>
      </c>
      <c r="B38" s="51" t="str">
        <f t="shared" si="3"/>
        <v>Medicine Round</v>
      </c>
      <c r="C38" s="43">
        <f>SUM(Data!D64:O64)</f>
        <v>0</v>
      </c>
      <c r="D38" s="54" t="e">
        <f t="shared" si="4"/>
        <v>#DIV/0!</v>
      </c>
    </row>
    <row r="39" spans="1:4" ht="12.75">
      <c r="A39" s="31">
        <v>6</v>
      </c>
      <c r="B39" s="51" t="str">
        <f t="shared" si="3"/>
        <v>Physical Observations</v>
      </c>
      <c r="C39" s="43">
        <f>SUM(Data!D65:O65)</f>
        <v>0</v>
      </c>
      <c r="D39" s="54" t="e">
        <f t="shared" si="4"/>
        <v>#DIV/0!</v>
      </c>
    </row>
    <row r="40" spans="1:4" ht="12.75">
      <c r="A40" s="31">
        <v>7</v>
      </c>
      <c r="B40" s="51" t="str">
        <f t="shared" si="3"/>
        <v>Handovers</v>
      </c>
      <c r="C40" s="43">
        <f>SUM(Data!D66:O66)</f>
        <v>0</v>
      </c>
      <c r="D40" s="54" t="e">
        <f t="shared" si="4"/>
        <v>#DIV/0!</v>
      </c>
    </row>
    <row r="41" spans="1:4" ht="12.75">
      <c r="A41" s="31">
        <v>8</v>
      </c>
      <c r="B41" s="51" t="str">
        <f t="shared" si="3"/>
        <v>Toileting</v>
      </c>
      <c r="C41" s="43">
        <f>SUM(Data!D67:O67)</f>
        <v>0</v>
      </c>
      <c r="D41" s="54" t="e">
        <f t="shared" si="4"/>
        <v>#DIV/0!</v>
      </c>
    </row>
    <row r="42" spans="1:4" ht="12.75">
      <c r="A42" s="31">
        <v>9</v>
      </c>
      <c r="B42" s="51" t="str">
        <f t="shared" si="3"/>
        <v>Meal Round</v>
      </c>
      <c r="C42" s="43">
        <f>SUM(Data!D68:O68)</f>
        <v>0</v>
      </c>
      <c r="D42" s="54" t="e">
        <f t="shared" si="4"/>
        <v>#DIV/0!</v>
      </c>
    </row>
    <row r="43" spans="1:4" ht="12.75">
      <c r="A43" s="31">
        <v>10</v>
      </c>
      <c r="B43" s="51" t="str">
        <f t="shared" si="3"/>
        <v>Admissions</v>
      </c>
      <c r="C43" s="43">
        <f>SUM(Data!D69:O69)</f>
        <v>0</v>
      </c>
      <c r="D43" s="54" t="e">
        <f t="shared" si="4"/>
        <v>#DIV/0!</v>
      </c>
    </row>
    <row r="44" spans="1:4" ht="12.75">
      <c r="A44" s="31">
        <v>11</v>
      </c>
      <c r="B44" s="51" t="str">
        <f t="shared" si="3"/>
        <v>Discharge</v>
      </c>
      <c r="C44" s="43">
        <f>SUM(Data!D70:O70)</f>
        <v>0</v>
      </c>
      <c r="D44" s="54" t="e">
        <f t="shared" si="4"/>
        <v>#DIV/0!</v>
      </c>
    </row>
    <row r="45" spans="1:4" ht="12.75">
      <c r="A45" s="31">
        <v>12</v>
      </c>
      <c r="B45" s="51" t="str">
        <f t="shared" si="3"/>
        <v>Relative Liaison</v>
      </c>
      <c r="C45" s="43">
        <f>SUM(Data!D71:O71)</f>
        <v>0</v>
      </c>
      <c r="D45" s="54" t="e">
        <f t="shared" si="4"/>
        <v>#DIV/0!</v>
      </c>
    </row>
    <row r="46" spans="1:4" ht="12.75">
      <c r="A46" s="31">
        <v>13</v>
      </c>
      <c r="B46" s="51" t="str">
        <f t="shared" si="3"/>
        <v>Patient Communication</v>
      </c>
      <c r="C46" s="43">
        <f>SUM(Data!D72:O72)</f>
        <v>0</v>
      </c>
      <c r="D46" s="54" t="e">
        <f t="shared" si="4"/>
        <v>#DIV/0!</v>
      </c>
    </row>
    <row r="47" spans="1:4" ht="12.75">
      <c r="A47" s="31">
        <v>14</v>
      </c>
      <c r="B47" s="51" t="str">
        <f t="shared" si="3"/>
        <v>Risk Observations</v>
      </c>
      <c r="C47" s="43">
        <f>SUM(Data!D73:O73)</f>
        <v>0</v>
      </c>
      <c r="D47" s="54" t="e">
        <f t="shared" si="4"/>
        <v>#DIV/0!</v>
      </c>
    </row>
    <row r="50" ht="18">
      <c r="A50" s="49" t="s">
        <v>134</v>
      </c>
    </row>
    <row r="51" spans="1:8" ht="28.5" customHeight="1">
      <c r="A51" s="48"/>
      <c r="C51" s="179" t="s">
        <v>80</v>
      </c>
      <c r="D51" s="180"/>
      <c r="E51" s="181" t="s">
        <v>98</v>
      </c>
      <c r="F51" s="182"/>
      <c r="G51" s="181" t="s">
        <v>129</v>
      </c>
      <c r="H51" s="182"/>
    </row>
    <row r="52" spans="2:8" ht="12.75">
      <c r="B52" s="74" t="s">
        <v>130</v>
      </c>
      <c r="C52" s="61" t="s">
        <v>17</v>
      </c>
      <c r="D52" s="56" t="s">
        <v>18</v>
      </c>
      <c r="E52" s="56" t="s">
        <v>17</v>
      </c>
      <c r="F52" s="57" t="s">
        <v>18</v>
      </c>
      <c r="G52" s="56" t="s">
        <v>17</v>
      </c>
      <c r="H52" s="57" t="s">
        <v>18</v>
      </c>
    </row>
    <row r="53" spans="1:8" ht="12.75">
      <c r="A53" s="31">
        <v>1</v>
      </c>
      <c r="B53" s="51" t="str">
        <f aca="true" t="shared" si="5" ref="B53:B60">INDEX(List_Interrupts,A53)</f>
        <v>Patient Status</v>
      </c>
      <c r="C53" s="43">
        <f>SUM(Data!D79:O79)</f>
        <v>0</v>
      </c>
      <c r="D53" s="64" t="e">
        <f aca="true" t="shared" si="6" ref="D53:D60">C53/$C$61</f>
        <v>#DIV/0!</v>
      </c>
      <c r="E53" s="43">
        <f>SUM(Data!D87:O87)</f>
        <v>0</v>
      </c>
      <c r="F53" s="64" t="e">
        <f aca="true" t="shared" si="7" ref="F53:F60">E53/$E$61</f>
        <v>#DIV/0!</v>
      </c>
      <c r="G53" s="43">
        <f>C53+E53</f>
        <v>0</v>
      </c>
      <c r="H53" s="64" t="e">
        <f>G53/$G$61</f>
        <v>#DIV/0!</v>
      </c>
    </row>
    <row r="54" spans="1:8" ht="12.75">
      <c r="A54" s="31">
        <v>2</v>
      </c>
      <c r="B54" s="51" t="str">
        <f t="shared" si="5"/>
        <v>Advice</v>
      </c>
      <c r="C54" s="43">
        <f>SUM(Data!D80:O80)</f>
        <v>0</v>
      </c>
      <c r="D54" s="64" t="e">
        <f t="shared" si="6"/>
        <v>#DIV/0!</v>
      </c>
      <c r="E54" s="43">
        <f>SUM(Data!D88:O88)</f>
        <v>0</v>
      </c>
      <c r="F54" s="64" t="e">
        <f t="shared" si="7"/>
        <v>#DIV/0!</v>
      </c>
      <c r="G54" s="43">
        <f aca="true" t="shared" si="8" ref="G54:G60">C54+E54</f>
        <v>0</v>
      </c>
      <c r="H54" s="64" t="e">
        <f aca="true" t="shared" si="9" ref="H54:H60">G54/$G$61</f>
        <v>#DIV/0!</v>
      </c>
    </row>
    <row r="55" spans="1:8" ht="12.75">
      <c r="A55" s="31">
        <v>3</v>
      </c>
      <c r="B55" s="51" t="str">
        <f t="shared" si="5"/>
        <v>Location of Equipment</v>
      </c>
      <c r="C55" s="43">
        <f>SUM(Data!D81:O81)</f>
        <v>0</v>
      </c>
      <c r="D55" s="64" t="e">
        <f t="shared" si="6"/>
        <v>#DIV/0!</v>
      </c>
      <c r="E55" s="43">
        <f>SUM(Data!D89:O89)</f>
        <v>0</v>
      </c>
      <c r="F55" s="64" t="e">
        <f t="shared" si="7"/>
        <v>#DIV/0!</v>
      </c>
      <c r="G55" s="43">
        <f t="shared" si="8"/>
        <v>0</v>
      </c>
      <c r="H55" s="64" t="e">
        <f t="shared" si="9"/>
        <v>#DIV/0!</v>
      </c>
    </row>
    <row r="56" spans="1:8" ht="12.75">
      <c r="A56" s="31">
        <v>4</v>
      </c>
      <c r="B56" s="51" t="str">
        <f t="shared" si="5"/>
        <v>Location of Information</v>
      </c>
      <c r="C56" s="43">
        <f>SUM(Data!D82:O82)</f>
        <v>0</v>
      </c>
      <c r="D56" s="64" t="e">
        <f t="shared" si="6"/>
        <v>#DIV/0!</v>
      </c>
      <c r="E56" s="43">
        <f>SUM(Data!D90:O90)</f>
        <v>0</v>
      </c>
      <c r="F56" s="64" t="e">
        <f t="shared" si="7"/>
        <v>#DIV/0!</v>
      </c>
      <c r="G56" s="43">
        <f t="shared" si="8"/>
        <v>0</v>
      </c>
      <c r="H56" s="64" t="e">
        <f t="shared" si="9"/>
        <v>#DIV/0!</v>
      </c>
    </row>
    <row r="57" spans="1:8" ht="12.75">
      <c r="A57" s="31">
        <v>5</v>
      </c>
      <c r="B57" s="51" t="str">
        <f t="shared" si="5"/>
        <v>Relatives</v>
      </c>
      <c r="C57" s="43">
        <f>SUM(Data!D83:O83)</f>
        <v>0</v>
      </c>
      <c r="D57" s="64" t="e">
        <f t="shared" si="6"/>
        <v>#DIV/0!</v>
      </c>
      <c r="E57" s="43">
        <f>SUM(Data!D91:O91)</f>
        <v>0</v>
      </c>
      <c r="F57" s="64" t="e">
        <f t="shared" si="7"/>
        <v>#DIV/0!</v>
      </c>
      <c r="G57" s="43">
        <f t="shared" si="8"/>
        <v>0</v>
      </c>
      <c r="H57" s="64" t="e">
        <f t="shared" si="9"/>
        <v>#DIV/0!</v>
      </c>
    </row>
    <row r="58" spans="1:8" ht="12.75">
      <c r="A58" s="31">
        <v>6</v>
      </c>
      <c r="B58" s="51" t="str">
        <f t="shared" si="5"/>
        <v>General Staff Query</v>
      </c>
      <c r="C58" s="43">
        <f>SUM(Data!D84:O84)</f>
        <v>0</v>
      </c>
      <c r="D58" s="64" t="e">
        <f t="shared" si="6"/>
        <v>#DIV/0!</v>
      </c>
      <c r="E58" s="43">
        <f>SUM(Data!D92:O92)</f>
        <v>0</v>
      </c>
      <c r="F58" s="64" t="e">
        <f t="shared" si="7"/>
        <v>#DIV/0!</v>
      </c>
      <c r="G58" s="43">
        <f t="shared" si="8"/>
        <v>0</v>
      </c>
      <c r="H58" s="64" t="e">
        <f t="shared" si="9"/>
        <v>#DIV/0!</v>
      </c>
    </row>
    <row r="59" spans="1:8" ht="12.75">
      <c r="A59" s="31">
        <v>7</v>
      </c>
      <c r="B59" s="51" t="str">
        <f t="shared" si="5"/>
        <v>Patient </v>
      </c>
      <c r="C59" s="43">
        <f>SUM(Data!D85:O85)</f>
        <v>0</v>
      </c>
      <c r="D59" s="64" t="e">
        <f t="shared" si="6"/>
        <v>#DIV/0!</v>
      </c>
      <c r="E59" s="43">
        <f>SUM(Data!D93:O93)</f>
        <v>0</v>
      </c>
      <c r="F59" s="64" t="e">
        <f t="shared" si="7"/>
        <v>#DIV/0!</v>
      </c>
      <c r="G59" s="43">
        <f t="shared" si="8"/>
        <v>0</v>
      </c>
      <c r="H59" s="64" t="e">
        <f t="shared" si="9"/>
        <v>#DIV/0!</v>
      </c>
    </row>
    <row r="60" spans="1:8" ht="12.75">
      <c r="A60" s="31">
        <v>8</v>
      </c>
      <c r="B60" s="51" t="str">
        <f t="shared" si="5"/>
        <v>Other</v>
      </c>
      <c r="C60" s="43">
        <f>SUM(Data!D86:O86)</f>
        <v>0</v>
      </c>
      <c r="D60" s="64" t="e">
        <f t="shared" si="6"/>
        <v>#DIV/0!</v>
      </c>
      <c r="E60" s="43">
        <f>SUM(Data!D94:O94)</f>
        <v>0</v>
      </c>
      <c r="F60" s="64" t="e">
        <f t="shared" si="7"/>
        <v>#DIV/0!</v>
      </c>
      <c r="G60" s="43">
        <f t="shared" si="8"/>
        <v>0</v>
      </c>
      <c r="H60" s="64" t="e">
        <f t="shared" si="9"/>
        <v>#DIV/0!</v>
      </c>
    </row>
    <row r="61" spans="2:8" ht="12.75">
      <c r="B61" s="51" t="s">
        <v>20</v>
      </c>
      <c r="C61" s="43">
        <f>SUM(C53:C60)</f>
        <v>0</v>
      </c>
      <c r="D61" s="64"/>
      <c r="E61" s="43">
        <f>SUM(E53:E60)</f>
        <v>0</v>
      </c>
      <c r="F61" s="64"/>
      <c r="G61" s="43">
        <f>SUM(G53:G60)</f>
        <v>0</v>
      </c>
      <c r="H61" s="64"/>
    </row>
  </sheetData>
  <mergeCells count="3">
    <mergeCell ref="C51:D51"/>
    <mergeCell ref="E51:F51"/>
    <mergeCell ref="G51:H51"/>
  </mergeCells>
  <conditionalFormatting sqref="A53:A60">
    <cfRule type="expression" priority="1" dxfId="0" stopIfTrue="1">
      <formula>A53&gt;Nr_Measures</formula>
    </cfRule>
  </conditionalFormatting>
  <conditionalFormatting sqref="A34:A47 A22:A29">
    <cfRule type="expression" priority="2" dxfId="0" stopIfTrue="1">
      <formula>A22&gt;Nr_Measures</formula>
    </cfRule>
  </conditionalFormatting>
  <printOptions/>
  <pageMargins left="0.7480314960629921" right="0.7480314960629921" top="0.984251968503937" bottom="0.984251968503937" header="0.5118110236220472" footer="0.5118110236220472"/>
  <pageSetup fitToHeight="1" fitToWidth="1" horizontalDpi="300" verticalDpi="300" orientation="portrait" paperSize="9" scale="82" r:id="rId2"/>
  <drawing r:id="rId1"/>
</worksheet>
</file>

<file path=xl/worksheets/sheet6.xml><?xml version="1.0" encoding="utf-8"?>
<worksheet xmlns="http://schemas.openxmlformats.org/spreadsheetml/2006/main" xmlns:r="http://schemas.openxmlformats.org/officeDocument/2006/relationships">
  <sheetPr codeName="Sheet7"/>
  <dimension ref="A1:U99"/>
  <sheetViews>
    <sheetView workbookViewId="0" topLeftCell="A34">
      <selection activeCell="E44" sqref="E44"/>
    </sheetView>
  </sheetViews>
  <sheetFormatPr defaultColWidth="9.140625" defaultRowHeight="12.75"/>
  <cols>
    <col min="1" max="1" width="34.57421875" style="0" customWidth="1"/>
  </cols>
  <sheetData>
    <row r="1" s="23" customFormat="1" ht="20.25">
      <c r="A1" s="11" t="str">
        <f>c_Title</f>
        <v>Productive Mental Health Ward Activity Follow Analysis</v>
      </c>
    </row>
    <row r="8" spans="1:7" ht="12.75">
      <c r="A8" t="s">
        <v>8</v>
      </c>
      <c r="B8" s="28" t="s">
        <v>157</v>
      </c>
      <c r="C8" s="29"/>
      <c r="D8" s="29"/>
      <c r="E8" s="29"/>
      <c r="F8" s="29"/>
      <c r="G8" s="29"/>
    </row>
    <row r="9" spans="1:8" ht="12.75">
      <c r="A9" t="s">
        <v>92</v>
      </c>
      <c r="B9" s="66">
        <f>Start_time*24</f>
        <v>0</v>
      </c>
      <c r="C9" s="95" t="s">
        <v>177</v>
      </c>
      <c r="D9" s="55"/>
      <c r="E9" s="55"/>
      <c r="F9" s="55"/>
      <c r="G9" s="55"/>
      <c r="H9" s="55"/>
    </row>
    <row r="10" spans="1:8" ht="12.75">
      <c r="A10" s="1" t="s">
        <v>112</v>
      </c>
      <c r="B10">
        <v>1609.3439999999998</v>
      </c>
      <c r="C10" s="95" t="s">
        <v>178</v>
      </c>
      <c r="D10" s="55"/>
      <c r="E10" s="55"/>
      <c r="F10" s="55"/>
      <c r="G10" s="55"/>
      <c r="H10" s="55"/>
    </row>
    <row r="11" ht="12.75">
      <c r="A11" s="18"/>
    </row>
    <row r="12" ht="12.75">
      <c r="A12" s="12" t="s">
        <v>121</v>
      </c>
    </row>
    <row r="13" spans="1:3" ht="12.75">
      <c r="A13" s="1" t="s">
        <v>122</v>
      </c>
      <c r="B13" s="2">
        <v>1</v>
      </c>
      <c r="C13" s="94" t="s">
        <v>176</v>
      </c>
    </row>
    <row r="14" spans="1:3" ht="12.75">
      <c r="A14" s="70" t="s">
        <v>126</v>
      </c>
      <c r="B14" s="53">
        <f>INDEX(List_ChartItems,X_Chart)</f>
        <v>8</v>
      </c>
      <c r="C14" s="96" t="s">
        <v>179</v>
      </c>
    </row>
    <row r="15" spans="1:3" ht="12.75">
      <c r="A15" s="70" t="s">
        <v>128</v>
      </c>
      <c r="B15" s="53">
        <f>INDEX(List_ChartOffset,X_Chart)</f>
        <v>0</v>
      </c>
      <c r="C15" s="96" t="s">
        <v>180</v>
      </c>
    </row>
    <row r="16" spans="1:3" ht="12.75">
      <c r="A16" s="70"/>
      <c r="B16" s="53">
        <f>INDEX(List_HOffset,X_Chart)</f>
        <v>0</v>
      </c>
      <c r="C16" s="96" t="s">
        <v>183</v>
      </c>
    </row>
    <row r="17" spans="1:2" ht="12.75">
      <c r="A17" s="70" t="s">
        <v>123</v>
      </c>
      <c r="B17" s="53" t="str">
        <f>INDEX(List_ChartMenu,X_Chart)</f>
        <v>% time spent by category</v>
      </c>
    </row>
    <row r="18" spans="1:2" ht="12.75">
      <c r="A18" t="s">
        <v>3</v>
      </c>
      <c r="B18" t="str">
        <f>INDEX(List_ChartMenu,X_Chart,1)&amp;CHAR(13)&amp;c_Trust&amp;" "&amp;c_Ward&amp;": "&amp;TEXT(Survey_date," mmmm yyyy")</f>
        <v>% time spent by category
 :  January 1900</v>
      </c>
    </row>
    <row r="20" spans="2:21" ht="12.75">
      <c r="B20">
        <v>1</v>
      </c>
      <c r="C20">
        <v>2</v>
      </c>
      <c r="D20">
        <v>3</v>
      </c>
      <c r="E20">
        <v>4</v>
      </c>
      <c r="F20">
        <v>5</v>
      </c>
      <c r="G20">
        <v>6</v>
      </c>
      <c r="H20">
        <v>7</v>
      </c>
      <c r="I20">
        <v>8</v>
      </c>
      <c r="J20">
        <v>9</v>
      </c>
      <c r="K20">
        <v>10</v>
      </c>
      <c r="L20">
        <v>11</v>
      </c>
      <c r="M20">
        <v>12</v>
      </c>
      <c r="N20">
        <v>13</v>
      </c>
      <c r="O20">
        <v>14</v>
      </c>
      <c r="P20">
        <v>15</v>
      </c>
      <c r="Q20">
        <v>16</v>
      </c>
      <c r="R20">
        <v>17</v>
      </c>
      <c r="S20">
        <v>18</v>
      </c>
      <c r="T20">
        <v>19</v>
      </c>
      <c r="U20">
        <v>20</v>
      </c>
    </row>
    <row r="21" spans="1:21" ht="12.75">
      <c r="A21" t="s">
        <v>124</v>
      </c>
      <c r="B21" t="str">
        <f aca="true" ca="1" t="shared" si="0" ref="B21:U21">INDEX(OFFSET(Base_Axis,v_ChartOffset,h_ChartOffset,v_ChartItems),B20)</f>
        <v>Motion</v>
      </c>
      <c r="C21" t="str">
        <f ca="1" t="shared" si="0"/>
        <v>Administration</v>
      </c>
      <c r="D21" t="str">
        <f ca="1" t="shared" si="0"/>
        <v>Handovers</v>
      </c>
      <c r="E21" t="str">
        <f ca="1" t="shared" si="0"/>
        <v>Medicines Management</v>
      </c>
      <c r="F21" t="str">
        <f ca="1" t="shared" si="0"/>
        <v>Discussion</v>
      </c>
      <c r="G21" t="str">
        <f ca="1" t="shared" si="0"/>
        <v>Staff Hygiene</v>
      </c>
      <c r="H21" t="str">
        <f ca="1" t="shared" si="0"/>
        <v>Other</v>
      </c>
      <c r="I21" t="str">
        <f ca="1" t="shared" si="0"/>
        <v>Direct Care</v>
      </c>
      <c r="J21" t="e">
        <f ca="1" t="shared" si="0"/>
        <v>#REF!</v>
      </c>
      <c r="K21" t="e">
        <f ca="1" t="shared" si="0"/>
        <v>#REF!</v>
      </c>
      <c r="L21" t="e">
        <f ca="1" t="shared" si="0"/>
        <v>#REF!</v>
      </c>
      <c r="M21" t="e">
        <f ca="1" t="shared" si="0"/>
        <v>#REF!</v>
      </c>
      <c r="N21" t="e">
        <f ca="1" t="shared" si="0"/>
        <v>#REF!</v>
      </c>
      <c r="O21" t="e">
        <f ca="1" t="shared" si="0"/>
        <v>#REF!</v>
      </c>
      <c r="P21" t="e">
        <f ca="1" t="shared" si="0"/>
        <v>#REF!</v>
      </c>
      <c r="Q21" t="e">
        <f ca="1" t="shared" si="0"/>
        <v>#REF!</v>
      </c>
      <c r="R21" t="e">
        <f ca="1" t="shared" si="0"/>
        <v>#REF!</v>
      </c>
      <c r="S21" t="e">
        <f ca="1" t="shared" si="0"/>
        <v>#REF!</v>
      </c>
      <c r="T21" t="e">
        <f ca="1" t="shared" si="0"/>
        <v>#REF!</v>
      </c>
      <c r="U21" t="e">
        <f ca="1" t="shared" si="0"/>
        <v>#REF!</v>
      </c>
    </row>
    <row r="22" spans="1:21" ht="12.75">
      <c r="A22" t="s">
        <v>125</v>
      </c>
      <c r="B22" s="90" t="e">
        <f aca="true" t="shared" si="1" ref="B22:U22">INDEX(Table_Chartdata,B20,X_Chart)</f>
        <v>#REF!</v>
      </c>
      <c r="C22" s="90" t="e">
        <f t="shared" si="1"/>
        <v>#REF!</v>
      </c>
      <c r="D22" s="90" t="e">
        <f t="shared" si="1"/>
        <v>#REF!</v>
      </c>
      <c r="E22" s="90" t="e">
        <f t="shared" si="1"/>
        <v>#REF!</v>
      </c>
      <c r="F22" s="90" t="e">
        <f t="shared" si="1"/>
        <v>#REF!</v>
      </c>
      <c r="G22" s="90" t="e">
        <f t="shared" si="1"/>
        <v>#REF!</v>
      </c>
      <c r="H22" s="90" t="e">
        <f t="shared" si="1"/>
        <v>#REF!</v>
      </c>
      <c r="I22" s="90" t="e">
        <f t="shared" si="1"/>
        <v>#REF!</v>
      </c>
      <c r="J22" s="90" t="e">
        <f t="shared" si="1"/>
        <v>#REF!</v>
      </c>
      <c r="K22" s="90">
        <f t="shared" si="1"/>
        <v>0</v>
      </c>
      <c r="L22" s="90">
        <f t="shared" si="1"/>
        <v>0</v>
      </c>
      <c r="M22" s="90">
        <f t="shared" si="1"/>
        <v>0</v>
      </c>
      <c r="N22" s="90" t="str">
        <f t="shared" si="1"/>
        <v>% time</v>
      </c>
      <c r="O22" s="90" t="e">
        <f t="shared" si="1"/>
        <v>#DIV/0!</v>
      </c>
      <c r="P22" s="90" t="e">
        <f t="shared" si="1"/>
        <v>#DIV/0!</v>
      </c>
      <c r="Q22" s="90" t="e">
        <f t="shared" si="1"/>
        <v>#DIV/0!</v>
      </c>
      <c r="R22" s="90" t="e">
        <f t="shared" si="1"/>
        <v>#DIV/0!</v>
      </c>
      <c r="S22" s="90" t="e">
        <f t="shared" si="1"/>
        <v>#DIV/0!</v>
      </c>
      <c r="T22" s="90" t="e">
        <f t="shared" si="1"/>
        <v>#DIV/0!</v>
      </c>
      <c r="U22" s="90" t="e">
        <f t="shared" si="1"/>
        <v>#DIV/0!</v>
      </c>
    </row>
    <row r="27" spans="1:3" ht="12.75">
      <c r="A27" s="73" t="s">
        <v>91</v>
      </c>
      <c r="B27" s="36" t="s">
        <v>103</v>
      </c>
      <c r="C27" s="36" t="s">
        <v>104</v>
      </c>
    </row>
    <row r="28" spans="1:3" ht="12.75">
      <c r="A28" s="37" t="s">
        <v>22</v>
      </c>
      <c r="B28" s="37">
        <v>5</v>
      </c>
      <c r="C28" s="2">
        <v>1</v>
      </c>
    </row>
    <row r="29" spans="1:3" ht="12.75">
      <c r="A29" s="71" t="s">
        <v>107</v>
      </c>
      <c r="B29" s="37">
        <v>3</v>
      </c>
      <c r="C29" s="2">
        <f aca="true" t="shared" si="2" ref="C29:C35">B28+C28</f>
        <v>6</v>
      </c>
    </row>
    <row r="30" spans="1:3" ht="12.75">
      <c r="A30" s="37" t="s">
        <v>35</v>
      </c>
      <c r="B30" s="37">
        <v>4</v>
      </c>
      <c r="C30" s="2">
        <f t="shared" si="2"/>
        <v>9</v>
      </c>
    </row>
    <row r="31" spans="1:3" ht="12.75">
      <c r="A31" s="37" t="s">
        <v>38</v>
      </c>
      <c r="B31" s="37">
        <v>3</v>
      </c>
      <c r="C31" s="2">
        <f t="shared" si="2"/>
        <v>13</v>
      </c>
    </row>
    <row r="32" spans="1:3" ht="12.75">
      <c r="A32" s="37" t="s">
        <v>41</v>
      </c>
      <c r="B32" s="37">
        <v>6</v>
      </c>
      <c r="C32" s="2">
        <f t="shared" si="2"/>
        <v>16</v>
      </c>
    </row>
    <row r="33" spans="1:3" ht="12.75">
      <c r="A33" s="37" t="s">
        <v>161</v>
      </c>
      <c r="B33" s="37">
        <v>4</v>
      </c>
      <c r="C33" s="2">
        <f t="shared" si="2"/>
        <v>22</v>
      </c>
    </row>
    <row r="34" spans="1:3" ht="12.75">
      <c r="A34" s="37" t="s">
        <v>32</v>
      </c>
      <c r="B34" s="37">
        <v>3</v>
      </c>
      <c r="C34" s="2">
        <f t="shared" si="2"/>
        <v>26</v>
      </c>
    </row>
    <row r="35" spans="1:3" ht="12.75">
      <c r="A35" s="72" t="s">
        <v>106</v>
      </c>
      <c r="B35" s="37">
        <v>19</v>
      </c>
      <c r="C35" s="2">
        <f t="shared" si="2"/>
        <v>29</v>
      </c>
    </row>
    <row r="37" spans="1:7" ht="12.75">
      <c r="A37" s="12" t="s">
        <v>113</v>
      </c>
      <c r="E37" t="s">
        <v>185</v>
      </c>
      <c r="F37" t="s">
        <v>186</v>
      </c>
      <c r="G37" t="s">
        <v>187</v>
      </c>
    </row>
    <row r="38" spans="1:7" ht="12.75">
      <c r="A38" s="67" t="s">
        <v>68</v>
      </c>
      <c r="C38" t="str">
        <f>IF(E38=1,F38,F38&amp;CHAR(13)&amp;G38)</f>
        <v>Bed
Making</v>
      </c>
      <c r="E38">
        <f>IF(ISERROR(FIND(" ",A38)),1,2)</f>
        <v>2</v>
      </c>
      <c r="F38" t="str">
        <f>IF(E38=1,A38,LEFT(A38,FIND(" ",A38)-1))</f>
        <v>Bed</v>
      </c>
      <c r="G38" t="str">
        <f>IF(E38=1,"",MID(A38,FIND(" ",A38)+1,100))</f>
        <v>Making</v>
      </c>
    </row>
    <row r="39" spans="1:7" ht="12.75">
      <c r="A39" s="67" t="s">
        <v>74</v>
      </c>
      <c r="C39" t="str">
        <f aca="true" t="shared" si="3" ref="C39:C51">IF(E39=1,F39,F39&amp;CHAR(13)&amp;G39)</f>
        <v>Pat
Hygiene</v>
      </c>
      <c r="E39">
        <f aca="true" t="shared" si="4" ref="E39:E51">IF(ISERROR(FIND(" ",A39)),1,2)</f>
        <v>2</v>
      </c>
      <c r="F39" t="s">
        <v>193</v>
      </c>
      <c r="G39" t="str">
        <f aca="true" t="shared" si="5" ref="G39:G49">IF(E39=1,"",MID(A39,FIND(" ",A39)+1,100))</f>
        <v>Hygiene</v>
      </c>
    </row>
    <row r="40" spans="1:7" ht="12.75">
      <c r="A40" s="67" t="s">
        <v>75</v>
      </c>
      <c r="C40" t="str">
        <f t="shared" si="3"/>
        <v>Nursing
Procs</v>
      </c>
      <c r="E40">
        <f t="shared" si="4"/>
        <v>2</v>
      </c>
      <c r="F40" t="str">
        <f aca="true" t="shared" si="6" ref="F40:F51">IF(E40=1,A40,LEFT(A40,FIND(" ",A40)-1))</f>
        <v>Nursing</v>
      </c>
      <c r="G40" t="s">
        <v>189</v>
      </c>
    </row>
    <row r="41" spans="1:7" ht="12.75">
      <c r="A41" s="67" t="s">
        <v>55</v>
      </c>
      <c r="C41" t="str">
        <f t="shared" si="3"/>
        <v>Ward
Round </v>
      </c>
      <c r="E41">
        <f t="shared" si="4"/>
        <v>2</v>
      </c>
      <c r="F41" t="str">
        <f t="shared" si="6"/>
        <v>Ward</v>
      </c>
      <c r="G41" t="str">
        <f t="shared" si="5"/>
        <v>Round </v>
      </c>
    </row>
    <row r="42" spans="1:7" ht="12.75">
      <c r="A42" s="67" t="s">
        <v>76</v>
      </c>
      <c r="C42" t="str">
        <f t="shared" si="3"/>
        <v>Meds
Round</v>
      </c>
      <c r="E42">
        <f t="shared" si="4"/>
        <v>2</v>
      </c>
      <c r="F42" t="s">
        <v>194</v>
      </c>
      <c r="G42" t="str">
        <f t="shared" si="5"/>
        <v>Round</v>
      </c>
    </row>
    <row r="43" spans="1:7" ht="12.75">
      <c r="A43" s="97" t="s">
        <v>173</v>
      </c>
      <c r="C43" t="str">
        <f t="shared" si="3"/>
        <v>Physical
Obs</v>
      </c>
      <c r="E43">
        <f t="shared" si="4"/>
        <v>2</v>
      </c>
      <c r="F43" t="str">
        <f t="shared" si="6"/>
        <v>Physical</v>
      </c>
      <c r="G43" t="s">
        <v>188</v>
      </c>
    </row>
    <row r="44" spans="1:7" ht="12.75">
      <c r="A44" s="67" t="s">
        <v>35</v>
      </c>
      <c r="C44" t="str">
        <f t="shared" si="3"/>
        <v>Hand-
overs</v>
      </c>
      <c r="E44">
        <v>2</v>
      </c>
      <c r="F44" s="1" t="s">
        <v>192</v>
      </c>
      <c r="G44" t="s">
        <v>191</v>
      </c>
    </row>
    <row r="45" spans="1:7" ht="12.75">
      <c r="A45" s="67" t="s">
        <v>57</v>
      </c>
      <c r="C45" t="str">
        <f t="shared" si="3"/>
        <v>Toileting</v>
      </c>
      <c r="E45">
        <f t="shared" si="4"/>
        <v>1</v>
      </c>
      <c r="F45" t="str">
        <f t="shared" si="6"/>
        <v>Toileting</v>
      </c>
      <c r="G45">
        <f t="shared" si="5"/>
      </c>
    </row>
    <row r="46" spans="1:7" ht="12.75">
      <c r="A46" s="67" t="s">
        <v>77</v>
      </c>
      <c r="C46" t="str">
        <f t="shared" si="3"/>
        <v>Meal
Round</v>
      </c>
      <c r="E46">
        <f t="shared" si="4"/>
        <v>2</v>
      </c>
      <c r="F46" t="str">
        <f t="shared" si="6"/>
        <v>Meal</v>
      </c>
      <c r="G46" t="str">
        <f t="shared" si="5"/>
        <v>Round</v>
      </c>
    </row>
    <row r="47" spans="1:7" ht="12.75">
      <c r="A47" s="67" t="s">
        <v>49</v>
      </c>
      <c r="C47" t="str">
        <f t="shared" si="3"/>
        <v>Adm</v>
      </c>
      <c r="E47">
        <f t="shared" si="4"/>
        <v>1</v>
      </c>
      <c r="F47" t="s">
        <v>195</v>
      </c>
      <c r="G47">
        <f t="shared" si="5"/>
      </c>
    </row>
    <row r="48" spans="1:7" ht="12.75">
      <c r="A48" s="67" t="s">
        <v>50</v>
      </c>
      <c r="C48" t="str">
        <f t="shared" si="3"/>
        <v>Disch</v>
      </c>
      <c r="E48">
        <f t="shared" si="4"/>
        <v>1</v>
      </c>
      <c r="F48" t="s">
        <v>196</v>
      </c>
      <c r="G48">
        <f t="shared" si="5"/>
      </c>
    </row>
    <row r="49" spans="1:7" ht="12.75">
      <c r="A49" s="67" t="s">
        <v>78</v>
      </c>
      <c r="C49" t="str">
        <f t="shared" si="3"/>
        <v>Relative
Liaison</v>
      </c>
      <c r="E49">
        <f t="shared" si="4"/>
        <v>2</v>
      </c>
      <c r="F49" t="str">
        <f t="shared" si="6"/>
        <v>Relative</v>
      </c>
      <c r="G49" t="str">
        <f t="shared" si="5"/>
        <v>Liaison</v>
      </c>
    </row>
    <row r="50" spans="1:7" ht="12.75">
      <c r="A50" s="67" t="s">
        <v>71</v>
      </c>
      <c r="C50" t="str">
        <f t="shared" si="3"/>
        <v>Pat
Comm</v>
      </c>
      <c r="E50">
        <f t="shared" si="4"/>
        <v>2</v>
      </c>
      <c r="F50" t="s">
        <v>193</v>
      </c>
      <c r="G50" t="s">
        <v>190</v>
      </c>
    </row>
    <row r="51" spans="1:7" ht="12.75">
      <c r="A51" s="67" t="s">
        <v>182</v>
      </c>
      <c r="C51" t="str">
        <f t="shared" si="3"/>
        <v>Risk
Obs</v>
      </c>
      <c r="E51">
        <f t="shared" si="4"/>
        <v>2</v>
      </c>
      <c r="F51" t="str">
        <f t="shared" si="6"/>
        <v>Risk</v>
      </c>
      <c r="G51" t="s">
        <v>188</v>
      </c>
    </row>
    <row r="53" ht="12.75">
      <c r="A53" s="68" t="s">
        <v>114</v>
      </c>
    </row>
    <row r="54" ht="12.75">
      <c r="A54" s="37" t="s">
        <v>81</v>
      </c>
    </row>
    <row r="55" ht="12.75">
      <c r="A55" s="37" t="s">
        <v>82</v>
      </c>
    </row>
    <row r="56" ht="12.75">
      <c r="A56" s="37" t="s">
        <v>83</v>
      </c>
    </row>
    <row r="57" ht="12.75">
      <c r="A57" s="37" t="s">
        <v>84</v>
      </c>
    </row>
    <row r="58" ht="12.75">
      <c r="A58" s="37" t="s">
        <v>85</v>
      </c>
    </row>
    <row r="59" ht="12.75">
      <c r="A59" s="37" t="s">
        <v>86</v>
      </c>
    </row>
    <row r="60" ht="12.75">
      <c r="A60" s="37" t="s">
        <v>87</v>
      </c>
    </row>
    <row r="61" ht="12.75">
      <c r="A61" s="37" t="s">
        <v>32</v>
      </c>
    </row>
    <row r="63" spans="1:4" ht="12.75">
      <c r="A63" s="69" t="s">
        <v>115</v>
      </c>
      <c r="B63" t="s">
        <v>103</v>
      </c>
      <c r="C63" t="s">
        <v>127</v>
      </c>
      <c r="D63" t="s">
        <v>184</v>
      </c>
    </row>
    <row r="64" spans="1:4" ht="12.75">
      <c r="A64" s="37" t="s">
        <v>116</v>
      </c>
      <c r="B64" s="43">
        <f>COUNTA(List_Categories)</f>
        <v>8</v>
      </c>
      <c r="C64" s="37">
        <v>0</v>
      </c>
      <c r="D64" s="37">
        <v>0</v>
      </c>
    </row>
    <row r="65" spans="1:4" ht="12.75">
      <c r="A65" s="37" t="s">
        <v>117</v>
      </c>
      <c r="B65" s="43">
        <f>COUNTA(List_Tasks)</f>
        <v>14</v>
      </c>
      <c r="C65" s="37">
        <v>10</v>
      </c>
      <c r="D65" s="37">
        <v>2</v>
      </c>
    </row>
    <row r="66" spans="1:4" ht="12.75">
      <c r="A66" s="37" t="s">
        <v>118</v>
      </c>
      <c r="B66" s="43">
        <f>COUNTA(List_Interrupts)</f>
        <v>8</v>
      </c>
      <c r="C66" s="37">
        <v>26</v>
      </c>
      <c r="D66" s="37">
        <v>0</v>
      </c>
    </row>
    <row r="67" spans="1:4" ht="12.75">
      <c r="A67" s="37" t="s">
        <v>119</v>
      </c>
      <c r="B67" s="43">
        <f>COUNTA(List_Interrupts)</f>
        <v>8</v>
      </c>
      <c r="C67" s="37">
        <v>26</v>
      </c>
      <c r="D67" s="37">
        <v>0</v>
      </c>
    </row>
    <row r="68" spans="1:4" ht="12.75">
      <c r="A68" s="37" t="s">
        <v>120</v>
      </c>
      <c r="B68" s="43">
        <f>COUNTA(List_Interrupts)</f>
        <v>8</v>
      </c>
      <c r="C68" s="37">
        <v>26</v>
      </c>
      <c r="D68" s="37">
        <v>0</v>
      </c>
    </row>
    <row r="71" ht="12.75">
      <c r="B71" s="12" t="s">
        <v>141</v>
      </c>
    </row>
    <row r="72" spans="2:6" ht="12.75">
      <c r="B72" s="2" t="s">
        <v>91</v>
      </c>
      <c r="C72" s="2" t="s">
        <v>113</v>
      </c>
      <c r="D72" s="50" t="s">
        <v>142</v>
      </c>
      <c r="E72" s="50" t="s">
        <v>143</v>
      </c>
      <c r="F72" s="50" t="s">
        <v>144</v>
      </c>
    </row>
    <row r="73" spans="1:6" ht="12.75">
      <c r="A73">
        <v>1</v>
      </c>
      <c r="B73" s="91" t="e">
        <f>Results!D22</f>
        <v>#REF!</v>
      </c>
      <c r="C73" s="91" t="e">
        <f>Results!D34</f>
        <v>#DIV/0!</v>
      </c>
      <c r="D73" s="91" t="e">
        <f>Results!H53</f>
        <v>#DIV/0!</v>
      </c>
      <c r="E73" s="91" t="e">
        <f>Results!F53</f>
        <v>#DIV/0!</v>
      </c>
      <c r="F73" s="91" t="e">
        <f>Results!D53</f>
        <v>#DIV/0!</v>
      </c>
    </row>
    <row r="74" spans="1:6" ht="12.75">
      <c r="A74">
        <v>2</v>
      </c>
      <c r="B74" s="91" t="e">
        <f>Results!D23</f>
        <v>#REF!</v>
      </c>
      <c r="C74" s="91" t="e">
        <f>Results!D35</f>
        <v>#DIV/0!</v>
      </c>
      <c r="D74" s="91" t="e">
        <f>Results!H54</f>
        <v>#DIV/0!</v>
      </c>
      <c r="E74" s="91" t="e">
        <f>Results!F54</f>
        <v>#DIV/0!</v>
      </c>
      <c r="F74" s="91" t="e">
        <f>Results!D54</f>
        <v>#DIV/0!</v>
      </c>
    </row>
    <row r="75" spans="1:6" ht="12.75">
      <c r="A75">
        <v>3</v>
      </c>
      <c r="B75" s="91" t="e">
        <f>Results!D24</f>
        <v>#REF!</v>
      </c>
      <c r="C75" s="91" t="e">
        <f>Results!D36</f>
        <v>#DIV/0!</v>
      </c>
      <c r="D75" s="91" t="e">
        <f>Results!H55</f>
        <v>#DIV/0!</v>
      </c>
      <c r="E75" s="91" t="e">
        <f>Results!F55</f>
        <v>#DIV/0!</v>
      </c>
      <c r="F75" s="91" t="e">
        <f>Results!D55</f>
        <v>#DIV/0!</v>
      </c>
    </row>
    <row r="76" spans="1:6" ht="12.75">
      <c r="A76">
        <v>4</v>
      </c>
      <c r="B76" s="91" t="e">
        <f>Results!D25</f>
        <v>#REF!</v>
      </c>
      <c r="C76" s="91" t="e">
        <f>Results!D37</f>
        <v>#DIV/0!</v>
      </c>
      <c r="D76" s="91" t="e">
        <f>Results!H56</f>
        <v>#DIV/0!</v>
      </c>
      <c r="E76" s="91" t="e">
        <f>Results!F56</f>
        <v>#DIV/0!</v>
      </c>
      <c r="F76" s="91" t="e">
        <f>Results!D56</f>
        <v>#DIV/0!</v>
      </c>
    </row>
    <row r="77" spans="1:6" ht="12.75">
      <c r="A77">
        <v>5</v>
      </c>
      <c r="B77" s="91" t="e">
        <f>Results!D26</f>
        <v>#REF!</v>
      </c>
      <c r="C77" s="91" t="e">
        <f>Results!D38</f>
        <v>#DIV/0!</v>
      </c>
      <c r="D77" s="91" t="e">
        <f>Results!H57</f>
        <v>#DIV/0!</v>
      </c>
      <c r="E77" s="91" t="e">
        <f>Results!F57</f>
        <v>#DIV/0!</v>
      </c>
      <c r="F77" s="91" t="e">
        <f>Results!D57</f>
        <v>#DIV/0!</v>
      </c>
    </row>
    <row r="78" spans="1:6" ht="12.75">
      <c r="A78">
        <v>6</v>
      </c>
      <c r="B78" s="91" t="e">
        <f>Results!D27</f>
        <v>#REF!</v>
      </c>
      <c r="C78" s="91" t="e">
        <f>Results!D39</f>
        <v>#DIV/0!</v>
      </c>
      <c r="D78" s="91" t="e">
        <f>Results!H58</f>
        <v>#DIV/0!</v>
      </c>
      <c r="E78" s="91" t="e">
        <f>Results!F58</f>
        <v>#DIV/0!</v>
      </c>
      <c r="F78" s="91" t="e">
        <f>Results!D58</f>
        <v>#DIV/0!</v>
      </c>
    </row>
    <row r="79" spans="1:6" ht="12.75">
      <c r="A79">
        <v>7</v>
      </c>
      <c r="B79" s="91" t="e">
        <f>Results!D28</f>
        <v>#REF!</v>
      </c>
      <c r="C79" s="91" t="e">
        <f>Results!D40</f>
        <v>#DIV/0!</v>
      </c>
      <c r="D79" s="91" t="e">
        <f>Results!H59</f>
        <v>#DIV/0!</v>
      </c>
      <c r="E79" s="91" t="e">
        <f>Results!F59</f>
        <v>#DIV/0!</v>
      </c>
      <c r="F79" s="91" t="e">
        <f>Results!D59</f>
        <v>#DIV/0!</v>
      </c>
    </row>
    <row r="80" spans="1:6" ht="12.75">
      <c r="A80">
        <v>8</v>
      </c>
      <c r="B80" s="91" t="e">
        <f>Results!D29</f>
        <v>#REF!</v>
      </c>
      <c r="C80" s="91" t="e">
        <f>Results!D41</f>
        <v>#DIV/0!</v>
      </c>
      <c r="D80" s="91" t="e">
        <f>Results!H60</f>
        <v>#DIV/0!</v>
      </c>
      <c r="E80" s="91" t="e">
        <f>Results!F60</f>
        <v>#DIV/0!</v>
      </c>
      <c r="F80" s="91" t="e">
        <f>Results!D60</f>
        <v>#DIV/0!</v>
      </c>
    </row>
    <row r="81" spans="1:6" ht="12.75">
      <c r="A81">
        <v>9</v>
      </c>
      <c r="B81" s="91" t="e">
        <f>Results!#REF!</f>
        <v>#REF!</v>
      </c>
      <c r="C81" s="91" t="e">
        <f>Results!D42</f>
        <v>#DIV/0!</v>
      </c>
      <c r="D81" s="91">
        <f>Results!H61</f>
        <v>0</v>
      </c>
      <c r="E81" s="91">
        <f>Results!F61</f>
        <v>0</v>
      </c>
      <c r="F81" s="91">
        <f>Results!D61</f>
        <v>0</v>
      </c>
    </row>
    <row r="82" spans="1:6" ht="12.75">
      <c r="A82">
        <v>10</v>
      </c>
      <c r="B82" s="91">
        <f>Results!D30</f>
        <v>0</v>
      </c>
      <c r="C82" s="91" t="e">
        <f>Results!D43</f>
        <v>#DIV/0!</v>
      </c>
      <c r="D82" s="91">
        <f>Results!H62</f>
        <v>0</v>
      </c>
      <c r="E82" s="91">
        <f>Results!F62</f>
        <v>0</v>
      </c>
      <c r="F82" s="91">
        <f>Results!D62</f>
        <v>0</v>
      </c>
    </row>
    <row r="83" spans="1:6" ht="12.75">
      <c r="A83">
        <v>11</v>
      </c>
      <c r="B83" s="91">
        <f>Results!D31</f>
        <v>0</v>
      </c>
      <c r="C83" s="91" t="e">
        <f>Results!D44</f>
        <v>#DIV/0!</v>
      </c>
      <c r="D83" s="91">
        <f>Results!H63</f>
        <v>0</v>
      </c>
      <c r="E83" s="91">
        <f>Results!F63</f>
        <v>0</v>
      </c>
      <c r="F83" s="91">
        <f>Results!D63</f>
        <v>0</v>
      </c>
    </row>
    <row r="84" spans="1:6" ht="12.75">
      <c r="A84">
        <v>12</v>
      </c>
      <c r="B84" s="91">
        <f>Results!D32</f>
        <v>0</v>
      </c>
      <c r="C84" s="91" t="e">
        <f>Results!D45</f>
        <v>#DIV/0!</v>
      </c>
      <c r="D84" s="91">
        <f>Results!H64</f>
        <v>0</v>
      </c>
      <c r="E84" s="91">
        <f>Results!F64</f>
        <v>0</v>
      </c>
      <c r="F84" s="91">
        <f>Results!D64</f>
        <v>0</v>
      </c>
    </row>
    <row r="85" spans="1:6" ht="12.75">
      <c r="A85">
        <v>13</v>
      </c>
      <c r="B85" s="91" t="str">
        <f>Results!D33</f>
        <v>% time</v>
      </c>
      <c r="C85" s="91" t="e">
        <f>Results!D46</f>
        <v>#DIV/0!</v>
      </c>
      <c r="D85" s="91">
        <f>Results!H65</f>
        <v>0</v>
      </c>
      <c r="E85" s="91">
        <f>Results!F65</f>
        <v>0</v>
      </c>
      <c r="F85" s="91">
        <f>Results!D65</f>
        <v>0</v>
      </c>
    </row>
    <row r="86" spans="1:6" ht="12.75">
      <c r="A86">
        <v>14</v>
      </c>
      <c r="B86" s="91" t="e">
        <f>Results!D34</f>
        <v>#DIV/0!</v>
      </c>
      <c r="C86" s="91" t="e">
        <f>Results!D47</f>
        <v>#DIV/0!</v>
      </c>
      <c r="D86" s="91">
        <f>Results!H66</f>
        <v>0</v>
      </c>
      <c r="E86" s="91">
        <f>Results!F66</f>
        <v>0</v>
      </c>
      <c r="F86" s="91">
        <f>Results!D66</f>
        <v>0</v>
      </c>
    </row>
    <row r="87" spans="1:6" ht="12.75">
      <c r="A87">
        <v>15</v>
      </c>
      <c r="B87" s="91" t="e">
        <f>Results!D35</f>
        <v>#DIV/0!</v>
      </c>
      <c r="C87" s="91">
        <f>Results!D48</f>
        <v>0</v>
      </c>
      <c r="D87" s="91">
        <f>Results!H67</f>
        <v>0</v>
      </c>
      <c r="E87" s="91">
        <f>Results!F67</f>
        <v>0</v>
      </c>
      <c r="F87" s="91">
        <f>Results!D67</f>
        <v>0</v>
      </c>
    </row>
    <row r="88" spans="1:6" ht="12.75">
      <c r="A88">
        <v>16</v>
      </c>
      <c r="B88" s="91" t="e">
        <f>Results!D36</f>
        <v>#DIV/0!</v>
      </c>
      <c r="C88" s="91">
        <f>Results!D49</f>
        <v>0</v>
      </c>
      <c r="D88" s="91">
        <f>Results!H68</f>
        <v>0</v>
      </c>
      <c r="E88" s="91">
        <f>Results!F68</f>
        <v>0</v>
      </c>
      <c r="F88" s="91">
        <f>Results!D68</f>
        <v>0</v>
      </c>
    </row>
    <row r="89" spans="1:6" ht="12.75">
      <c r="A89">
        <v>17</v>
      </c>
      <c r="B89" s="91" t="e">
        <f>Results!D37</f>
        <v>#DIV/0!</v>
      </c>
      <c r="C89" s="91">
        <f>Results!D50</f>
        <v>0</v>
      </c>
      <c r="D89" s="91">
        <f>Results!H69</f>
        <v>0</v>
      </c>
      <c r="E89" s="91">
        <f>Results!F69</f>
        <v>0</v>
      </c>
      <c r="F89" s="91">
        <f>Results!D69</f>
        <v>0</v>
      </c>
    </row>
    <row r="90" spans="1:6" ht="12.75">
      <c r="A90">
        <v>18</v>
      </c>
      <c r="B90" s="91" t="e">
        <f>Results!D38</f>
        <v>#DIV/0!</v>
      </c>
      <c r="C90" s="91">
        <f>Results!D51</f>
        <v>0</v>
      </c>
      <c r="D90" s="91">
        <f>Results!H70</f>
        <v>0</v>
      </c>
      <c r="E90" s="91">
        <f>Results!F70</f>
        <v>0</v>
      </c>
      <c r="F90" s="91">
        <f>Results!D70</f>
        <v>0</v>
      </c>
    </row>
    <row r="91" spans="1:6" ht="12.75">
      <c r="A91">
        <v>19</v>
      </c>
      <c r="B91" s="91" t="e">
        <f>Results!D39</f>
        <v>#DIV/0!</v>
      </c>
      <c r="C91" s="91" t="str">
        <f>Results!D52</f>
        <v>%</v>
      </c>
      <c r="D91" s="91">
        <f>Results!H71</f>
        <v>0</v>
      </c>
      <c r="E91" s="91">
        <f>Results!F71</f>
        <v>0</v>
      </c>
      <c r="F91" s="91">
        <f>Results!D71</f>
        <v>0</v>
      </c>
    </row>
    <row r="92" spans="1:6" ht="12.75">
      <c r="A92">
        <v>20</v>
      </c>
      <c r="B92" s="91" t="e">
        <f>Results!D40</f>
        <v>#DIV/0!</v>
      </c>
      <c r="C92" s="91" t="e">
        <f>Results!D53</f>
        <v>#DIV/0!</v>
      </c>
      <c r="D92" s="91">
        <f>Results!H72</f>
        <v>0</v>
      </c>
      <c r="E92" s="91">
        <f>Results!F72</f>
        <v>0</v>
      </c>
      <c r="F92" s="91">
        <f>Results!D72</f>
        <v>0</v>
      </c>
    </row>
    <row r="94" ht="12.75">
      <c r="A94" s="1" t="s">
        <v>145</v>
      </c>
    </row>
    <row r="95" ht="12.75">
      <c r="A95" s="1" t="s">
        <v>147</v>
      </c>
    </row>
    <row r="96" ht="12.75">
      <c r="A96" s="1" t="s">
        <v>146</v>
      </c>
    </row>
    <row r="97" ht="12.75">
      <c r="A97" s="1" t="s">
        <v>148</v>
      </c>
    </row>
    <row r="98" ht="12.75">
      <c r="A98" s="1" t="s">
        <v>150</v>
      </c>
    </row>
    <row r="99" ht="12.75">
      <c r="A99" s="1" t="s">
        <v>149</v>
      </c>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Davidge</dc:creator>
  <cp:keywords/>
  <dc:description/>
  <cp:lastModifiedBy>L100 User</cp:lastModifiedBy>
  <cp:lastPrinted>2008-08-14T09:12:35Z</cp:lastPrinted>
  <dcterms:created xsi:type="dcterms:W3CDTF">2007-07-06T10:28:31Z</dcterms:created>
  <dcterms:modified xsi:type="dcterms:W3CDTF">2009-06-15T09:51:30Z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